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tgrubbs\Documents\Budget 22-23\"/>
    </mc:Choice>
  </mc:AlternateContent>
  <bookViews>
    <workbookView xWindow="0" yWindow="0" windowWidth="28800" windowHeight="14100" activeTab="2"/>
  </bookViews>
  <sheets>
    <sheet name="Instructions" sheetId="11" r:id="rId1"/>
    <sheet name="LPVS" sheetId="9" r:id="rId2"/>
    <sheet name="VATR calc " sheetId="1" r:id="rId3"/>
    <sheet name="MCR data (updated)" sheetId="7" state="hidden" r:id="rId4"/>
    <sheet name="TIF expiration" sheetId="8" state="hidden" r:id="rId5"/>
    <sheet name="313 expiration" sheetId="5" state="hidden" r:id="rId6"/>
    <sheet name="tax_rates" sheetId="3" state="hidden" r:id="rId7"/>
    <sheet name="updated tax rates" sheetId="12" state="hidden" r:id="rId8"/>
    <sheet name="LPVS_MCR2021 " sheetId="10" state="hidden" r:id="rId9"/>
  </sheets>
  <externalReferences>
    <externalReference r:id="rId10"/>
  </externalReferences>
  <definedNames>
    <definedName name="_xlnm._FilterDatabase" localSheetId="8" hidden="1">'LPVS_MCR2021 '!$A$1:$U$1</definedName>
    <definedName name="_xlnm._FilterDatabase" localSheetId="3" hidden="1">'MCR data (updated)'!$A$1:$L$1016</definedName>
    <definedName name="_xlnm._FilterDatabase" localSheetId="6" hidden="1">tax_rates!$A$1:$F$1017</definedName>
    <definedName name="data" localSheetId="5">'[1]MCR data'!$A$1:$F$1018</definedName>
    <definedName name="data" localSheetId="1">'[1]MCR data'!$A$1:$F$1018</definedName>
    <definedName name="data" localSheetId="3">'MCR data (updated)'!$A$1:$F$1016</definedName>
    <definedName name="data" localSheetId="4">'[1]MCR data'!$A$1:$F$1018</definedName>
    <definedName name="data">#REF!</definedName>
    <definedName name="tax_rates">tax_rates!$A$1:$D$1017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1" l="1"/>
  <c r="B14" i="1" s="1"/>
  <c r="G31" i="9"/>
  <c r="G33" i="9"/>
  <c r="G1" i="9" l="1"/>
  <c r="B4" i="1" l="1"/>
  <c r="F637" i="7" l="1"/>
  <c r="E3" i="5"/>
  <c r="E4" i="5"/>
  <c r="E5" i="5"/>
  <c r="E6" i="5"/>
  <c r="E7" i="5"/>
  <c r="E8" i="5"/>
  <c r="E2" i="5"/>
  <c r="A3" i="1"/>
  <c r="B10" i="1"/>
  <c r="B9" i="1"/>
  <c r="B8" i="1"/>
  <c r="K847" i="7"/>
  <c r="K932" i="7"/>
  <c r="K1007" i="7"/>
  <c r="J3" i="7"/>
  <c r="J4" i="7"/>
  <c r="J5" i="7"/>
  <c r="J6" i="7"/>
  <c r="J7"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K49" i="7" s="1"/>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K105" i="7" s="1"/>
  <c r="J106" i="7"/>
  <c r="J107" i="7"/>
  <c r="J108" i="7"/>
  <c r="J109" i="7"/>
  <c r="J110" i="7"/>
  <c r="J111" i="7"/>
  <c r="J112" i="7"/>
  <c r="J113" i="7"/>
  <c r="J114" i="7"/>
  <c r="K114" i="7" s="1"/>
  <c r="J115" i="7"/>
  <c r="J116" i="7"/>
  <c r="J117" i="7"/>
  <c r="J118" i="7"/>
  <c r="J119" i="7"/>
  <c r="J120" i="7"/>
  <c r="J121" i="7"/>
  <c r="J122" i="7"/>
  <c r="J123" i="7"/>
  <c r="J124" i="7"/>
  <c r="J125" i="7"/>
  <c r="J126" i="7"/>
  <c r="J127" i="7"/>
  <c r="J128" i="7"/>
  <c r="J129" i="7"/>
  <c r="J130" i="7"/>
  <c r="K130" i="7" s="1"/>
  <c r="J131" i="7"/>
  <c r="J132" i="7"/>
  <c r="J133" i="7"/>
  <c r="J134" i="7"/>
  <c r="J135" i="7"/>
  <c r="K135" i="7" s="1"/>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K177" i="7" s="1"/>
  <c r="J178" i="7"/>
  <c r="J179" i="7"/>
  <c r="J180" i="7"/>
  <c r="J181" i="7"/>
  <c r="J182" i="7"/>
  <c r="J183" i="7"/>
  <c r="J184" i="7"/>
  <c r="J185" i="7"/>
  <c r="J186" i="7"/>
  <c r="J187" i="7"/>
  <c r="J188" i="7"/>
  <c r="J189" i="7"/>
  <c r="J190" i="7"/>
  <c r="J191" i="7"/>
  <c r="J192" i="7"/>
  <c r="J193" i="7"/>
  <c r="J194" i="7"/>
  <c r="J195" i="7"/>
  <c r="J196" i="7"/>
  <c r="J197" i="7"/>
  <c r="J198" i="7"/>
  <c r="J199" i="7"/>
  <c r="J200" i="7"/>
  <c r="J201" i="7"/>
  <c r="J202" i="7"/>
  <c r="K202" i="7" s="1"/>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K261" i="7" s="1"/>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K290" i="7" s="1"/>
  <c r="J291" i="7"/>
  <c r="J292" i="7"/>
  <c r="J293" i="7"/>
  <c r="J294" i="7"/>
  <c r="J295" i="7"/>
  <c r="J296" i="7"/>
  <c r="J297" i="7"/>
  <c r="J298" i="7"/>
  <c r="K298" i="7" s="1"/>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K338" i="7" s="1"/>
  <c r="J339" i="7"/>
  <c r="J340" i="7"/>
  <c r="J341" i="7"/>
  <c r="J342" i="7"/>
  <c r="J343" i="7"/>
  <c r="J344" i="7"/>
  <c r="J345" i="7"/>
  <c r="K345" i="7" s="1"/>
  <c r="J346" i="7"/>
  <c r="J347" i="7"/>
  <c r="J348" i="7"/>
  <c r="J349" i="7"/>
  <c r="J350" i="7"/>
  <c r="J351" i="7"/>
  <c r="J352" i="7"/>
  <c r="J353" i="7"/>
  <c r="K353" i="7" s="1"/>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J392" i="7"/>
  <c r="J393" i="7"/>
  <c r="K393" i="7" s="1"/>
  <c r="J394" i="7"/>
  <c r="J395" i="7"/>
  <c r="J396" i="7"/>
  <c r="J397" i="7"/>
  <c r="J398" i="7"/>
  <c r="J399" i="7"/>
  <c r="J400" i="7"/>
  <c r="J401" i="7"/>
  <c r="J402" i="7"/>
  <c r="J403" i="7"/>
  <c r="J404" i="7"/>
  <c r="J405" i="7"/>
  <c r="J406" i="7"/>
  <c r="J407" i="7"/>
  <c r="K407" i="7" s="1"/>
  <c r="J408" i="7"/>
  <c r="J409" i="7"/>
  <c r="J410" i="7"/>
  <c r="J411" i="7"/>
  <c r="J412" i="7"/>
  <c r="J413" i="7"/>
  <c r="J414" i="7"/>
  <c r="J415" i="7"/>
  <c r="J416" i="7"/>
  <c r="J417" i="7"/>
  <c r="J418" i="7"/>
  <c r="J419" i="7"/>
  <c r="J420" i="7"/>
  <c r="J421" i="7"/>
  <c r="J422" i="7"/>
  <c r="J423" i="7"/>
  <c r="K423" i="7" s="1"/>
  <c r="J424" i="7"/>
  <c r="J425" i="7"/>
  <c r="J426" i="7"/>
  <c r="J427" i="7"/>
  <c r="J428" i="7"/>
  <c r="J429" i="7"/>
  <c r="J430" i="7"/>
  <c r="J431" i="7"/>
  <c r="J432" i="7"/>
  <c r="J433" i="7"/>
  <c r="J434" i="7"/>
  <c r="J435" i="7"/>
  <c r="J436" i="7"/>
  <c r="J437" i="7"/>
  <c r="J438" i="7"/>
  <c r="J439" i="7"/>
  <c r="K439" i="7" s="1"/>
  <c r="J440" i="7"/>
  <c r="J441" i="7"/>
  <c r="J442" i="7"/>
  <c r="J443" i="7"/>
  <c r="J444" i="7"/>
  <c r="J445" i="7"/>
  <c r="J446" i="7"/>
  <c r="J447" i="7"/>
  <c r="J448" i="7"/>
  <c r="J449" i="7"/>
  <c r="J450" i="7"/>
  <c r="J451" i="7"/>
  <c r="J452" i="7"/>
  <c r="J453" i="7"/>
  <c r="J454" i="7"/>
  <c r="J455" i="7"/>
  <c r="J456" i="7"/>
  <c r="J457" i="7"/>
  <c r="J458" i="7"/>
  <c r="J459" i="7"/>
  <c r="J460" i="7"/>
  <c r="J461" i="7"/>
  <c r="J462" i="7"/>
  <c r="J463" i="7"/>
  <c r="J464" i="7"/>
  <c r="J465" i="7"/>
  <c r="J466" i="7"/>
  <c r="J467" i="7"/>
  <c r="J468" i="7"/>
  <c r="J469" i="7"/>
  <c r="J470" i="7"/>
  <c r="J471" i="7"/>
  <c r="K471" i="7" s="1"/>
  <c r="J472" i="7"/>
  <c r="J473" i="7"/>
  <c r="J474" i="7"/>
  <c r="J475" i="7"/>
  <c r="J476" i="7"/>
  <c r="J477" i="7"/>
  <c r="J478" i="7"/>
  <c r="J479" i="7"/>
  <c r="J480" i="7"/>
  <c r="J481" i="7"/>
  <c r="J482" i="7"/>
  <c r="J483" i="7"/>
  <c r="J484" i="7"/>
  <c r="J485" i="7"/>
  <c r="J486" i="7"/>
  <c r="J487" i="7"/>
  <c r="J488" i="7"/>
  <c r="J489" i="7"/>
  <c r="J490" i="7"/>
  <c r="J491" i="7"/>
  <c r="J492" i="7"/>
  <c r="J493" i="7"/>
  <c r="J494" i="7"/>
  <c r="J495" i="7"/>
  <c r="J496" i="7"/>
  <c r="J497" i="7"/>
  <c r="J498" i="7"/>
  <c r="J499" i="7"/>
  <c r="J500" i="7"/>
  <c r="J501" i="7"/>
  <c r="J502" i="7"/>
  <c r="J503" i="7"/>
  <c r="K503" i="7" s="1"/>
  <c r="J504" i="7"/>
  <c r="J505" i="7"/>
  <c r="J506" i="7"/>
  <c r="J507" i="7"/>
  <c r="J508" i="7"/>
  <c r="J509" i="7"/>
  <c r="J510" i="7"/>
  <c r="J511" i="7"/>
  <c r="J512" i="7"/>
  <c r="J513" i="7"/>
  <c r="K513" i="7" s="1"/>
  <c r="J514" i="7"/>
  <c r="J515" i="7"/>
  <c r="J516" i="7"/>
  <c r="J517" i="7"/>
  <c r="J518" i="7"/>
  <c r="J519" i="7"/>
  <c r="J520" i="7"/>
  <c r="J521" i="7"/>
  <c r="J522" i="7"/>
  <c r="J523" i="7"/>
  <c r="J524" i="7"/>
  <c r="J525" i="7"/>
  <c r="J526" i="7"/>
  <c r="J527" i="7"/>
  <c r="J528" i="7"/>
  <c r="J529" i="7"/>
  <c r="J530" i="7"/>
  <c r="J531" i="7"/>
  <c r="J532" i="7"/>
  <c r="J533" i="7"/>
  <c r="J534" i="7"/>
  <c r="J535" i="7"/>
  <c r="K535" i="7" s="1"/>
  <c r="J536" i="7"/>
  <c r="J537" i="7"/>
  <c r="J538" i="7"/>
  <c r="J539" i="7"/>
  <c r="J540" i="7"/>
  <c r="J541" i="7"/>
  <c r="J542" i="7"/>
  <c r="J543" i="7"/>
  <c r="J544" i="7"/>
  <c r="J545" i="7"/>
  <c r="K545" i="7" s="1"/>
  <c r="J546" i="7"/>
  <c r="J547" i="7"/>
  <c r="J548" i="7"/>
  <c r="J549" i="7"/>
  <c r="J550" i="7"/>
  <c r="J551" i="7"/>
  <c r="J552" i="7"/>
  <c r="J553" i="7"/>
  <c r="J554" i="7"/>
  <c r="J555" i="7"/>
  <c r="J556" i="7"/>
  <c r="J557" i="7"/>
  <c r="J558" i="7"/>
  <c r="J559" i="7"/>
  <c r="J560" i="7"/>
  <c r="J561" i="7"/>
  <c r="J562" i="7"/>
  <c r="J563" i="7"/>
  <c r="J564" i="7"/>
  <c r="J565" i="7"/>
  <c r="J566" i="7"/>
  <c r="J567" i="7"/>
  <c r="K567" i="7" s="1"/>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K599" i="7" s="1"/>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K631" i="7" s="1"/>
  <c r="J632" i="7"/>
  <c r="J633" i="7"/>
  <c r="J634" i="7"/>
  <c r="J635" i="7"/>
  <c r="J636" i="7"/>
  <c r="J637" i="7"/>
  <c r="J638" i="7"/>
  <c r="J639" i="7"/>
  <c r="J640" i="7"/>
  <c r="J641" i="7"/>
  <c r="J642" i="7"/>
  <c r="J643" i="7"/>
  <c r="J644" i="7"/>
  <c r="J645" i="7"/>
  <c r="J646" i="7"/>
  <c r="J647" i="7"/>
  <c r="J648" i="7"/>
  <c r="J649" i="7"/>
  <c r="J650" i="7"/>
  <c r="J651" i="7"/>
  <c r="J652" i="7"/>
  <c r="J653" i="7"/>
  <c r="J654" i="7"/>
  <c r="J655" i="7"/>
  <c r="J656" i="7"/>
  <c r="J657" i="7"/>
  <c r="J658" i="7"/>
  <c r="J659" i="7"/>
  <c r="J660" i="7"/>
  <c r="J661" i="7"/>
  <c r="J662" i="7"/>
  <c r="J663" i="7"/>
  <c r="J664" i="7"/>
  <c r="J665" i="7"/>
  <c r="J666" i="7"/>
  <c r="J667" i="7"/>
  <c r="J668" i="7"/>
  <c r="J669" i="7"/>
  <c r="J670" i="7"/>
  <c r="J671" i="7"/>
  <c r="J672" i="7"/>
  <c r="J673" i="7"/>
  <c r="K673" i="7" s="1"/>
  <c r="J674" i="7"/>
  <c r="J675" i="7"/>
  <c r="J676" i="7"/>
  <c r="J677" i="7"/>
  <c r="J678" i="7"/>
  <c r="J679" i="7"/>
  <c r="J680" i="7"/>
  <c r="J681" i="7"/>
  <c r="J682" i="7"/>
  <c r="J683" i="7"/>
  <c r="J684" i="7"/>
  <c r="J685" i="7"/>
  <c r="J686" i="7"/>
  <c r="J687" i="7"/>
  <c r="K687" i="7" s="1"/>
  <c r="J688" i="7"/>
  <c r="J689" i="7"/>
  <c r="J690" i="7"/>
  <c r="J691" i="7"/>
  <c r="J692" i="7"/>
  <c r="J693" i="7"/>
  <c r="J694" i="7"/>
  <c r="J695" i="7"/>
  <c r="J696" i="7"/>
  <c r="J697" i="7"/>
  <c r="K697" i="7" s="1"/>
  <c r="J698" i="7"/>
  <c r="J699" i="7"/>
  <c r="J700" i="7"/>
  <c r="J701" i="7"/>
  <c r="J702" i="7"/>
  <c r="J703" i="7"/>
  <c r="J704" i="7"/>
  <c r="J705" i="7"/>
  <c r="K705" i="7" s="1"/>
  <c r="J706" i="7"/>
  <c r="J707" i="7"/>
  <c r="J708" i="7"/>
  <c r="J709" i="7"/>
  <c r="J710" i="7"/>
  <c r="J711" i="7"/>
  <c r="J712" i="7"/>
  <c r="J713" i="7"/>
  <c r="K713" i="7" s="1"/>
  <c r="J714" i="7"/>
  <c r="J715" i="7"/>
  <c r="J716" i="7"/>
  <c r="J717" i="7"/>
  <c r="J718" i="7"/>
  <c r="J719" i="7"/>
  <c r="J720" i="7"/>
  <c r="J721" i="7"/>
  <c r="J722" i="7"/>
  <c r="J723" i="7"/>
  <c r="J724" i="7"/>
  <c r="J725" i="7"/>
  <c r="J726" i="7"/>
  <c r="J727" i="7"/>
  <c r="J728" i="7"/>
  <c r="J729" i="7"/>
  <c r="K729" i="7" s="1"/>
  <c r="J730" i="7"/>
  <c r="J731" i="7"/>
  <c r="J732" i="7"/>
  <c r="J733" i="7"/>
  <c r="J734" i="7"/>
  <c r="J735" i="7"/>
  <c r="J736" i="7"/>
  <c r="J737" i="7"/>
  <c r="J738" i="7"/>
  <c r="J739" i="7"/>
  <c r="J740" i="7"/>
  <c r="J741" i="7"/>
  <c r="J742" i="7"/>
  <c r="J743" i="7"/>
  <c r="J744" i="7"/>
  <c r="J745" i="7"/>
  <c r="K745" i="7" s="1"/>
  <c r="J746" i="7"/>
  <c r="J747" i="7"/>
  <c r="J748" i="7"/>
  <c r="J749" i="7"/>
  <c r="J750" i="7"/>
  <c r="J751" i="7"/>
  <c r="J752" i="7"/>
  <c r="J753" i="7"/>
  <c r="K753" i="7" s="1"/>
  <c r="J754" i="7"/>
  <c r="J755" i="7"/>
  <c r="J756" i="7"/>
  <c r="J757" i="7"/>
  <c r="J758" i="7"/>
  <c r="J759" i="7"/>
  <c r="J760" i="7"/>
  <c r="J761" i="7"/>
  <c r="J762" i="7"/>
  <c r="J763" i="7"/>
  <c r="J764" i="7"/>
  <c r="J765" i="7"/>
  <c r="J766" i="7"/>
  <c r="J767" i="7"/>
  <c r="J768" i="7"/>
  <c r="J769" i="7"/>
  <c r="K769" i="7" s="1"/>
  <c r="J770" i="7"/>
  <c r="J771" i="7"/>
  <c r="J772" i="7"/>
  <c r="J773" i="7"/>
  <c r="J774" i="7"/>
  <c r="J775" i="7"/>
  <c r="J776" i="7"/>
  <c r="J777" i="7"/>
  <c r="K777" i="7" s="1"/>
  <c r="J778" i="7"/>
  <c r="J779" i="7"/>
  <c r="J780" i="7"/>
  <c r="J781" i="7"/>
  <c r="J782" i="7"/>
  <c r="J783" i="7"/>
  <c r="J784" i="7"/>
  <c r="J785" i="7"/>
  <c r="K785" i="7" s="1"/>
  <c r="J786" i="7"/>
  <c r="J787" i="7"/>
  <c r="J788" i="7"/>
  <c r="J789" i="7"/>
  <c r="J790" i="7"/>
  <c r="J791" i="7"/>
  <c r="J792" i="7"/>
  <c r="J793" i="7"/>
  <c r="J794" i="7"/>
  <c r="J795" i="7"/>
  <c r="J796" i="7"/>
  <c r="J797" i="7"/>
  <c r="J798" i="7"/>
  <c r="J799" i="7"/>
  <c r="J800" i="7"/>
  <c r="J801" i="7"/>
  <c r="K801" i="7" s="1"/>
  <c r="J802" i="7"/>
  <c r="J803" i="7"/>
  <c r="J804" i="7"/>
  <c r="J805" i="7"/>
  <c r="J806" i="7"/>
  <c r="J807" i="7"/>
  <c r="J808" i="7"/>
  <c r="J809" i="7"/>
  <c r="J810" i="7"/>
  <c r="J811" i="7"/>
  <c r="J812" i="7"/>
  <c r="J813" i="7"/>
  <c r="J814" i="7"/>
  <c r="J815" i="7"/>
  <c r="J816" i="7"/>
  <c r="J817" i="7"/>
  <c r="J818" i="7"/>
  <c r="J819" i="7"/>
  <c r="J820" i="7"/>
  <c r="J821" i="7"/>
  <c r="J822" i="7"/>
  <c r="J823" i="7"/>
  <c r="J824" i="7"/>
  <c r="J825" i="7"/>
  <c r="K825" i="7" s="1"/>
  <c r="J826" i="7"/>
  <c r="J827" i="7"/>
  <c r="J828" i="7"/>
  <c r="J829" i="7"/>
  <c r="J830" i="7"/>
  <c r="J831" i="7"/>
  <c r="J832" i="7"/>
  <c r="J833" i="7"/>
  <c r="J834" i="7"/>
  <c r="J835" i="7"/>
  <c r="J836" i="7"/>
  <c r="K836" i="7" s="1"/>
  <c r="J837" i="7"/>
  <c r="J838" i="7"/>
  <c r="J839" i="7"/>
  <c r="J840" i="7"/>
  <c r="J841" i="7"/>
  <c r="J842" i="7"/>
  <c r="J843" i="7"/>
  <c r="J844" i="7"/>
  <c r="J845" i="7"/>
  <c r="J846" i="7"/>
  <c r="J847" i="7"/>
  <c r="J848" i="7"/>
  <c r="J849" i="7"/>
  <c r="J850" i="7"/>
  <c r="J851" i="7"/>
  <c r="J852" i="7"/>
  <c r="J853" i="7"/>
  <c r="J854" i="7"/>
  <c r="J855" i="7"/>
  <c r="J856" i="7"/>
  <c r="J857" i="7"/>
  <c r="J858" i="7"/>
  <c r="J859" i="7"/>
  <c r="J860" i="7"/>
  <c r="J861" i="7"/>
  <c r="J862" i="7"/>
  <c r="J863" i="7"/>
  <c r="J864" i="7"/>
  <c r="J865" i="7"/>
  <c r="J866" i="7"/>
  <c r="J867" i="7"/>
  <c r="J868" i="7"/>
  <c r="J869" i="7"/>
  <c r="J870" i="7"/>
  <c r="J871" i="7"/>
  <c r="J872" i="7"/>
  <c r="J873" i="7"/>
  <c r="J874" i="7"/>
  <c r="J875" i="7"/>
  <c r="J876" i="7"/>
  <c r="J877" i="7"/>
  <c r="J878" i="7"/>
  <c r="J879" i="7"/>
  <c r="J880" i="7"/>
  <c r="J881" i="7"/>
  <c r="J882" i="7"/>
  <c r="J883" i="7"/>
  <c r="J884" i="7"/>
  <c r="J885" i="7"/>
  <c r="J886" i="7"/>
  <c r="J887" i="7"/>
  <c r="J888" i="7"/>
  <c r="J889" i="7"/>
  <c r="J890" i="7"/>
  <c r="J891" i="7"/>
  <c r="J892" i="7"/>
  <c r="J893" i="7"/>
  <c r="J894" i="7"/>
  <c r="J895" i="7"/>
  <c r="J896" i="7"/>
  <c r="J897" i="7"/>
  <c r="J898" i="7"/>
  <c r="J899" i="7"/>
  <c r="J900" i="7"/>
  <c r="K900" i="7" s="1"/>
  <c r="J901" i="7"/>
  <c r="J902" i="7"/>
  <c r="J903" i="7"/>
  <c r="J904" i="7"/>
  <c r="J905" i="7"/>
  <c r="J906" i="7"/>
  <c r="J907" i="7"/>
  <c r="J908" i="7"/>
  <c r="J909" i="7"/>
  <c r="J910" i="7"/>
  <c r="J911" i="7"/>
  <c r="J912" i="7"/>
  <c r="J913" i="7"/>
  <c r="J914" i="7"/>
  <c r="J915" i="7"/>
  <c r="J916" i="7"/>
  <c r="J917" i="7"/>
  <c r="J918" i="7"/>
  <c r="J919" i="7"/>
  <c r="J920" i="7"/>
  <c r="J921" i="7"/>
  <c r="K921" i="7" s="1"/>
  <c r="J922" i="7"/>
  <c r="J923" i="7"/>
  <c r="J924" i="7"/>
  <c r="J925" i="7"/>
  <c r="J926" i="7"/>
  <c r="J927" i="7"/>
  <c r="J928" i="7"/>
  <c r="J929" i="7"/>
  <c r="J930" i="7"/>
  <c r="J931" i="7"/>
  <c r="J932" i="7"/>
  <c r="J933" i="7"/>
  <c r="J934" i="7"/>
  <c r="J935" i="7"/>
  <c r="J936" i="7"/>
  <c r="J937" i="7"/>
  <c r="J938" i="7"/>
  <c r="J939" i="7"/>
  <c r="J940" i="7"/>
  <c r="J941" i="7"/>
  <c r="J942" i="7"/>
  <c r="J943" i="7"/>
  <c r="J944" i="7"/>
  <c r="J945" i="7"/>
  <c r="J946" i="7"/>
  <c r="J947" i="7"/>
  <c r="J948" i="7"/>
  <c r="J949" i="7"/>
  <c r="J950" i="7"/>
  <c r="J951" i="7"/>
  <c r="J952" i="7"/>
  <c r="J953" i="7"/>
  <c r="K953" i="7" s="1"/>
  <c r="J954" i="7"/>
  <c r="J955" i="7"/>
  <c r="J956" i="7"/>
  <c r="J957" i="7"/>
  <c r="J958" i="7"/>
  <c r="J959" i="7"/>
  <c r="J960" i="7"/>
  <c r="J961" i="7"/>
  <c r="J962" i="7"/>
  <c r="J963" i="7"/>
  <c r="J964" i="7"/>
  <c r="J965" i="7"/>
  <c r="J966" i="7"/>
  <c r="J967" i="7"/>
  <c r="J968" i="7"/>
  <c r="J969" i="7"/>
  <c r="J970" i="7"/>
  <c r="J971" i="7"/>
  <c r="J972" i="7"/>
  <c r="J973" i="7"/>
  <c r="J974" i="7"/>
  <c r="J975" i="7"/>
  <c r="J976" i="7"/>
  <c r="J977" i="7"/>
  <c r="J978" i="7"/>
  <c r="J979" i="7"/>
  <c r="J980" i="7"/>
  <c r="J981" i="7"/>
  <c r="J982" i="7"/>
  <c r="J983" i="7"/>
  <c r="J984" i="7"/>
  <c r="J985" i="7"/>
  <c r="J986" i="7"/>
  <c r="J987" i="7"/>
  <c r="J988" i="7"/>
  <c r="J989" i="7"/>
  <c r="J990" i="7"/>
  <c r="J991" i="7"/>
  <c r="J992" i="7"/>
  <c r="J993" i="7"/>
  <c r="J994" i="7"/>
  <c r="J995" i="7"/>
  <c r="J996" i="7"/>
  <c r="J997" i="7"/>
  <c r="J998" i="7"/>
  <c r="J999" i="7"/>
  <c r="K999" i="7" s="1"/>
  <c r="J1000" i="7"/>
  <c r="J1001" i="7"/>
  <c r="J1002" i="7"/>
  <c r="J1003" i="7"/>
  <c r="J1004" i="7"/>
  <c r="J1005" i="7"/>
  <c r="J1006" i="7"/>
  <c r="J1007" i="7"/>
  <c r="J1008" i="7"/>
  <c r="J1009" i="7"/>
  <c r="J1010" i="7"/>
  <c r="J1011" i="7"/>
  <c r="J1012" i="7"/>
  <c r="J1013" i="7"/>
  <c r="J1014" i="7"/>
  <c r="J1015" i="7"/>
  <c r="J1016" i="7"/>
  <c r="J2" i="7"/>
  <c r="E2" i="7"/>
  <c r="F2" i="7"/>
  <c r="E3" i="7"/>
  <c r="F3" i="7"/>
  <c r="E4" i="7"/>
  <c r="F4" i="7"/>
  <c r="E5" i="7"/>
  <c r="F5" i="7"/>
  <c r="E6" i="7"/>
  <c r="F6" i="7"/>
  <c r="E7" i="7"/>
  <c r="F7" i="7"/>
  <c r="E8" i="7"/>
  <c r="F8" i="7"/>
  <c r="E9" i="7"/>
  <c r="F9" i="7"/>
  <c r="E10" i="7"/>
  <c r="F10" i="7"/>
  <c r="E11" i="7"/>
  <c r="F11" i="7"/>
  <c r="E12" i="7"/>
  <c r="F12" i="7"/>
  <c r="E13" i="7"/>
  <c r="F13" i="7"/>
  <c r="E14" i="7"/>
  <c r="F14" i="7"/>
  <c r="E15" i="7"/>
  <c r="F15" i="7"/>
  <c r="E16" i="7"/>
  <c r="F16" i="7"/>
  <c r="E17" i="7"/>
  <c r="F17" i="7"/>
  <c r="E18" i="7"/>
  <c r="F18" i="7"/>
  <c r="E19" i="7"/>
  <c r="F19" i="7"/>
  <c r="E20" i="7"/>
  <c r="F20" i="7"/>
  <c r="E21" i="7"/>
  <c r="F21" i="7"/>
  <c r="E22" i="7"/>
  <c r="F22" i="7"/>
  <c r="E23" i="7"/>
  <c r="F23" i="7"/>
  <c r="E24" i="7"/>
  <c r="F24" i="7"/>
  <c r="E25" i="7"/>
  <c r="F25" i="7"/>
  <c r="E26" i="7"/>
  <c r="F26" i="7"/>
  <c r="E27" i="7"/>
  <c r="F27" i="7"/>
  <c r="E28" i="7"/>
  <c r="F28" i="7"/>
  <c r="E29" i="7"/>
  <c r="F29" i="7"/>
  <c r="E30" i="7"/>
  <c r="F30" i="7"/>
  <c r="E31" i="7"/>
  <c r="F31" i="7"/>
  <c r="E32" i="7"/>
  <c r="F32" i="7"/>
  <c r="E33" i="7"/>
  <c r="F33" i="7"/>
  <c r="E34" i="7"/>
  <c r="F34" i="7"/>
  <c r="E35" i="7"/>
  <c r="F35" i="7"/>
  <c r="E36" i="7"/>
  <c r="F36" i="7"/>
  <c r="E37" i="7"/>
  <c r="F37" i="7"/>
  <c r="E38" i="7"/>
  <c r="F38" i="7"/>
  <c r="E39" i="7"/>
  <c r="F39" i="7"/>
  <c r="E40" i="7"/>
  <c r="F40" i="7"/>
  <c r="E41" i="7"/>
  <c r="F41" i="7"/>
  <c r="E42" i="7"/>
  <c r="F42" i="7"/>
  <c r="E43" i="7"/>
  <c r="F43" i="7"/>
  <c r="E44" i="7"/>
  <c r="F44" i="7"/>
  <c r="E45" i="7"/>
  <c r="F45" i="7"/>
  <c r="E46" i="7"/>
  <c r="F46" i="7"/>
  <c r="E47" i="7"/>
  <c r="F47" i="7"/>
  <c r="E48" i="7"/>
  <c r="F48" i="7"/>
  <c r="E49" i="7"/>
  <c r="F49" i="7"/>
  <c r="E50" i="7"/>
  <c r="F50" i="7"/>
  <c r="E51" i="7"/>
  <c r="F51" i="7"/>
  <c r="E52" i="7"/>
  <c r="F52" i="7"/>
  <c r="E53" i="7"/>
  <c r="F53" i="7"/>
  <c r="E54" i="7"/>
  <c r="F54" i="7"/>
  <c r="E55" i="7"/>
  <c r="F55" i="7"/>
  <c r="E56" i="7"/>
  <c r="F56" i="7"/>
  <c r="E57" i="7"/>
  <c r="F57" i="7"/>
  <c r="E58" i="7"/>
  <c r="F58" i="7"/>
  <c r="E59" i="7"/>
  <c r="F59" i="7"/>
  <c r="E60" i="7"/>
  <c r="F60" i="7"/>
  <c r="E61" i="7"/>
  <c r="F61" i="7"/>
  <c r="E62" i="7"/>
  <c r="F62" i="7"/>
  <c r="E63" i="7"/>
  <c r="F63" i="7"/>
  <c r="E64" i="7"/>
  <c r="F64" i="7"/>
  <c r="E65" i="7"/>
  <c r="F65" i="7"/>
  <c r="E66" i="7"/>
  <c r="F66" i="7"/>
  <c r="E67" i="7"/>
  <c r="F67" i="7"/>
  <c r="E68" i="7"/>
  <c r="F68" i="7"/>
  <c r="E69" i="7"/>
  <c r="F69" i="7"/>
  <c r="E70" i="7"/>
  <c r="F70" i="7"/>
  <c r="E71" i="7"/>
  <c r="F71" i="7"/>
  <c r="E72" i="7"/>
  <c r="F72" i="7"/>
  <c r="E73" i="7"/>
  <c r="F73" i="7"/>
  <c r="E74" i="7"/>
  <c r="F74" i="7"/>
  <c r="E75" i="7"/>
  <c r="F75" i="7"/>
  <c r="E76" i="7"/>
  <c r="F76" i="7"/>
  <c r="E77" i="7"/>
  <c r="F77" i="7"/>
  <c r="E78" i="7"/>
  <c r="F78" i="7"/>
  <c r="E79" i="7"/>
  <c r="F79" i="7"/>
  <c r="E80" i="7"/>
  <c r="F80" i="7"/>
  <c r="E81" i="7"/>
  <c r="F81" i="7"/>
  <c r="E82" i="7"/>
  <c r="F82" i="7"/>
  <c r="E83" i="7"/>
  <c r="F83" i="7"/>
  <c r="E84" i="7"/>
  <c r="F84" i="7"/>
  <c r="E85" i="7"/>
  <c r="F85" i="7"/>
  <c r="E86" i="7"/>
  <c r="F86" i="7"/>
  <c r="E87" i="7"/>
  <c r="F87" i="7"/>
  <c r="E88" i="7"/>
  <c r="F88" i="7"/>
  <c r="E89" i="7"/>
  <c r="F89" i="7"/>
  <c r="E90" i="7"/>
  <c r="F90" i="7"/>
  <c r="E91" i="7"/>
  <c r="F91" i="7"/>
  <c r="E92" i="7"/>
  <c r="F92" i="7"/>
  <c r="E93" i="7"/>
  <c r="F93" i="7"/>
  <c r="E94" i="7"/>
  <c r="F94" i="7"/>
  <c r="E95" i="7"/>
  <c r="F95" i="7"/>
  <c r="E96" i="7"/>
  <c r="F96" i="7"/>
  <c r="E97" i="7"/>
  <c r="F97" i="7"/>
  <c r="E98" i="7"/>
  <c r="F98" i="7"/>
  <c r="E99" i="7"/>
  <c r="F99" i="7"/>
  <c r="E100" i="7"/>
  <c r="F100" i="7"/>
  <c r="E101" i="7"/>
  <c r="F101" i="7"/>
  <c r="E102" i="7"/>
  <c r="F102" i="7"/>
  <c r="E103" i="7"/>
  <c r="F103" i="7"/>
  <c r="E104" i="7"/>
  <c r="F104" i="7"/>
  <c r="E105" i="7"/>
  <c r="F105" i="7"/>
  <c r="E106" i="7"/>
  <c r="F106" i="7"/>
  <c r="E107" i="7"/>
  <c r="F107" i="7"/>
  <c r="E108" i="7"/>
  <c r="F108" i="7"/>
  <c r="E109" i="7"/>
  <c r="F109" i="7"/>
  <c r="E110" i="7"/>
  <c r="F110" i="7"/>
  <c r="E111" i="7"/>
  <c r="F111" i="7"/>
  <c r="E112" i="7"/>
  <c r="F112" i="7"/>
  <c r="E113" i="7"/>
  <c r="F113" i="7"/>
  <c r="E114" i="7"/>
  <c r="F114" i="7"/>
  <c r="E115" i="7"/>
  <c r="F115" i="7"/>
  <c r="E116" i="7"/>
  <c r="F116" i="7"/>
  <c r="E117" i="7"/>
  <c r="F117" i="7"/>
  <c r="E118" i="7"/>
  <c r="F118" i="7"/>
  <c r="E119" i="7"/>
  <c r="F119" i="7"/>
  <c r="E120" i="7"/>
  <c r="F120" i="7"/>
  <c r="E121" i="7"/>
  <c r="F121" i="7"/>
  <c r="E122" i="7"/>
  <c r="F122" i="7"/>
  <c r="E123" i="7"/>
  <c r="F123" i="7"/>
  <c r="E124" i="7"/>
  <c r="F124" i="7"/>
  <c r="E125" i="7"/>
  <c r="F125" i="7"/>
  <c r="E126" i="7"/>
  <c r="F126" i="7"/>
  <c r="E127" i="7"/>
  <c r="F127" i="7"/>
  <c r="E128" i="7"/>
  <c r="F128" i="7"/>
  <c r="E129" i="7"/>
  <c r="F129" i="7"/>
  <c r="E130" i="7"/>
  <c r="F130" i="7"/>
  <c r="E131" i="7"/>
  <c r="F131" i="7"/>
  <c r="E132" i="7"/>
  <c r="F132" i="7"/>
  <c r="E133" i="7"/>
  <c r="F133" i="7"/>
  <c r="E134" i="7"/>
  <c r="F134" i="7"/>
  <c r="E135" i="7"/>
  <c r="F135" i="7"/>
  <c r="E136" i="7"/>
  <c r="F136" i="7"/>
  <c r="E137" i="7"/>
  <c r="F137" i="7"/>
  <c r="E138" i="7"/>
  <c r="F138" i="7"/>
  <c r="E139" i="7"/>
  <c r="F139" i="7"/>
  <c r="E140" i="7"/>
  <c r="F140" i="7"/>
  <c r="E141" i="7"/>
  <c r="F141" i="7"/>
  <c r="E142" i="7"/>
  <c r="F142" i="7"/>
  <c r="E143" i="7"/>
  <c r="F143" i="7"/>
  <c r="E144" i="7"/>
  <c r="F144" i="7"/>
  <c r="E145" i="7"/>
  <c r="F145" i="7"/>
  <c r="E146" i="7"/>
  <c r="F146" i="7"/>
  <c r="E147" i="7"/>
  <c r="F147" i="7"/>
  <c r="E148" i="7"/>
  <c r="F148" i="7"/>
  <c r="E149" i="7"/>
  <c r="F149" i="7"/>
  <c r="E150" i="7"/>
  <c r="F150" i="7"/>
  <c r="E151" i="7"/>
  <c r="F151" i="7"/>
  <c r="E152" i="7"/>
  <c r="F152" i="7"/>
  <c r="E153" i="7"/>
  <c r="F153" i="7"/>
  <c r="E154" i="7"/>
  <c r="F154" i="7"/>
  <c r="E155" i="7"/>
  <c r="F155" i="7"/>
  <c r="E156" i="7"/>
  <c r="F156" i="7"/>
  <c r="E157" i="7"/>
  <c r="F157" i="7"/>
  <c r="E158" i="7"/>
  <c r="F158" i="7"/>
  <c r="E159" i="7"/>
  <c r="F159" i="7"/>
  <c r="E160" i="7"/>
  <c r="F160" i="7"/>
  <c r="E161" i="7"/>
  <c r="F161" i="7"/>
  <c r="E162" i="7"/>
  <c r="F162" i="7"/>
  <c r="E163" i="7"/>
  <c r="F163" i="7"/>
  <c r="E164" i="7"/>
  <c r="F164" i="7"/>
  <c r="E165" i="7"/>
  <c r="F165" i="7"/>
  <c r="E166" i="7"/>
  <c r="F166" i="7"/>
  <c r="E167" i="7"/>
  <c r="F167" i="7"/>
  <c r="E168" i="7"/>
  <c r="F168" i="7"/>
  <c r="E169" i="7"/>
  <c r="F169" i="7"/>
  <c r="E170" i="7"/>
  <c r="F170" i="7"/>
  <c r="E171" i="7"/>
  <c r="F171" i="7"/>
  <c r="E172" i="7"/>
  <c r="F172" i="7"/>
  <c r="E173" i="7"/>
  <c r="F173" i="7"/>
  <c r="E174" i="7"/>
  <c r="F174" i="7"/>
  <c r="E175" i="7"/>
  <c r="F175" i="7"/>
  <c r="E176" i="7"/>
  <c r="F176" i="7"/>
  <c r="E177" i="7"/>
  <c r="F177" i="7"/>
  <c r="E178" i="7"/>
  <c r="F178" i="7"/>
  <c r="E179" i="7"/>
  <c r="F179" i="7"/>
  <c r="E180" i="7"/>
  <c r="F180" i="7"/>
  <c r="E181" i="7"/>
  <c r="F181" i="7"/>
  <c r="E182" i="7"/>
  <c r="F182" i="7"/>
  <c r="E183" i="7"/>
  <c r="F183" i="7"/>
  <c r="E184" i="7"/>
  <c r="F184" i="7"/>
  <c r="E185" i="7"/>
  <c r="F185" i="7"/>
  <c r="E186" i="7"/>
  <c r="F186" i="7"/>
  <c r="E187" i="7"/>
  <c r="F187" i="7"/>
  <c r="E188" i="7"/>
  <c r="F188" i="7"/>
  <c r="E189" i="7"/>
  <c r="F189" i="7"/>
  <c r="E190" i="7"/>
  <c r="F190" i="7"/>
  <c r="E191" i="7"/>
  <c r="F191" i="7"/>
  <c r="E192" i="7"/>
  <c r="F192" i="7"/>
  <c r="E193" i="7"/>
  <c r="F193" i="7"/>
  <c r="E194" i="7"/>
  <c r="F194" i="7"/>
  <c r="E195" i="7"/>
  <c r="F195" i="7"/>
  <c r="E196" i="7"/>
  <c r="F196" i="7"/>
  <c r="E197" i="7"/>
  <c r="F197" i="7"/>
  <c r="E198" i="7"/>
  <c r="F198" i="7"/>
  <c r="E199" i="7"/>
  <c r="F199" i="7"/>
  <c r="E200" i="7"/>
  <c r="F200" i="7"/>
  <c r="E201" i="7"/>
  <c r="F201" i="7"/>
  <c r="E202" i="7"/>
  <c r="F202" i="7"/>
  <c r="E203" i="7"/>
  <c r="F203" i="7"/>
  <c r="E204" i="7"/>
  <c r="F204" i="7"/>
  <c r="E205" i="7"/>
  <c r="F205" i="7"/>
  <c r="E206" i="7"/>
  <c r="F206" i="7"/>
  <c r="E207" i="7"/>
  <c r="F207" i="7"/>
  <c r="E208" i="7"/>
  <c r="F208" i="7"/>
  <c r="E209" i="7"/>
  <c r="F209" i="7"/>
  <c r="E210" i="7"/>
  <c r="F210" i="7"/>
  <c r="E211" i="7"/>
  <c r="F211" i="7"/>
  <c r="E212" i="7"/>
  <c r="F212" i="7"/>
  <c r="E213" i="7"/>
  <c r="F213" i="7"/>
  <c r="E214" i="7"/>
  <c r="F214" i="7"/>
  <c r="E215" i="7"/>
  <c r="F215" i="7"/>
  <c r="E216" i="7"/>
  <c r="F216" i="7"/>
  <c r="E217" i="7"/>
  <c r="F217" i="7"/>
  <c r="E218" i="7"/>
  <c r="F218" i="7"/>
  <c r="E219" i="7"/>
  <c r="F219" i="7"/>
  <c r="E220" i="7"/>
  <c r="F220" i="7"/>
  <c r="E221" i="7"/>
  <c r="F221" i="7"/>
  <c r="E222" i="7"/>
  <c r="F222" i="7"/>
  <c r="E223" i="7"/>
  <c r="F223" i="7"/>
  <c r="E224" i="7"/>
  <c r="F224" i="7"/>
  <c r="E225" i="7"/>
  <c r="F225" i="7"/>
  <c r="E226" i="7"/>
  <c r="F226" i="7"/>
  <c r="E227" i="7"/>
  <c r="F227" i="7"/>
  <c r="E228" i="7"/>
  <c r="F228" i="7"/>
  <c r="E229" i="7"/>
  <c r="F229" i="7"/>
  <c r="E230" i="7"/>
  <c r="F230" i="7"/>
  <c r="E231" i="7"/>
  <c r="F231" i="7"/>
  <c r="E232" i="7"/>
  <c r="F232" i="7"/>
  <c r="E233" i="7"/>
  <c r="F233" i="7"/>
  <c r="E234" i="7"/>
  <c r="F234" i="7"/>
  <c r="E235" i="7"/>
  <c r="F235" i="7"/>
  <c r="E236" i="7"/>
  <c r="F236" i="7"/>
  <c r="E237" i="7"/>
  <c r="F237" i="7"/>
  <c r="E238" i="7"/>
  <c r="F238" i="7"/>
  <c r="E239" i="7"/>
  <c r="F239" i="7"/>
  <c r="E240" i="7"/>
  <c r="F240" i="7"/>
  <c r="E241" i="7"/>
  <c r="F241" i="7"/>
  <c r="E242" i="7"/>
  <c r="F242" i="7"/>
  <c r="E243" i="7"/>
  <c r="F243" i="7"/>
  <c r="E244" i="7"/>
  <c r="F244" i="7"/>
  <c r="E245" i="7"/>
  <c r="F245" i="7"/>
  <c r="E246" i="7"/>
  <c r="F246" i="7"/>
  <c r="E247" i="7"/>
  <c r="F247" i="7"/>
  <c r="E248" i="7"/>
  <c r="F248" i="7"/>
  <c r="E249" i="7"/>
  <c r="F249" i="7"/>
  <c r="E250" i="7"/>
  <c r="F250" i="7"/>
  <c r="E251" i="7"/>
  <c r="F251" i="7"/>
  <c r="E252" i="7"/>
  <c r="F252" i="7"/>
  <c r="E253" i="7"/>
  <c r="F253" i="7"/>
  <c r="E254" i="7"/>
  <c r="F254" i="7"/>
  <c r="E255" i="7"/>
  <c r="F255" i="7"/>
  <c r="E256" i="7"/>
  <c r="F256" i="7"/>
  <c r="E257" i="7"/>
  <c r="F257" i="7"/>
  <c r="E258" i="7"/>
  <c r="F258" i="7"/>
  <c r="E259" i="7"/>
  <c r="F259" i="7"/>
  <c r="E260" i="7"/>
  <c r="F260" i="7"/>
  <c r="E261" i="7"/>
  <c r="F261" i="7"/>
  <c r="E262" i="7"/>
  <c r="F262" i="7"/>
  <c r="E263" i="7"/>
  <c r="F263" i="7"/>
  <c r="E264" i="7"/>
  <c r="F264" i="7"/>
  <c r="E265" i="7"/>
  <c r="F265" i="7"/>
  <c r="E266" i="7"/>
  <c r="F266" i="7"/>
  <c r="E267" i="7"/>
  <c r="F267" i="7"/>
  <c r="E268" i="7"/>
  <c r="F268" i="7"/>
  <c r="E269" i="7"/>
  <c r="F269" i="7"/>
  <c r="E270" i="7"/>
  <c r="F270" i="7"/>
  <c r="E271" i="7"/>
  <c r="F271" i="7"/>
  <c r="E272" i="7"/>
  <c r="F272" i="7"/>
  <c r="E273" i="7"/>
  <c r="F273" i="7"/>
  <c r="E274" i="7"/>
  <c r="F274" i="7"/>
  <c r="E275" i="7"/>
  <c r="F275" i="7"/>
  <c r="E276" i="7"/>
  <c r="F276" i="7"/>
  <c r="E277" i="7"/>
  <c r="F277" i="7"/>
  <c r="E278" i="7"/>
  <c r="F278" i="7"/>
  <c r="E279" i="7"/>
  <c r="F279" i="7"/>
  <c r="E280" i="7"/>
  <c r="F280" i="7"/>
  <c r="E281" i="7"/>
  <c r="F281" i="7"/>
  <c r="E282" i="7"/>
  <c r="F282" i="7"/>
  <c r="E283" i="7"/>
  <c r="F283" i="7"/>
  <c r="E284" i="7"/>
  <c r="F284" i="7"/>
  <c r="E285" i="7"/>
  <c r="F285" i="7"/>
  <c r="E286" i="7"/>
  <c r="F286" i="7"/>
  <c r="E287" i="7"/>
  <c r="F287" i="7"/>
  <c r="E288" i="7"/>
  <c r="F288" i="7"/>
  <c r="E289" i="7"/>
  <c r="F289" i="7"/>
  <c r="E290" i="7"/>
  <c r="F290" i="7"/>
  <c r="E291" i="7"/>
  <c r="F291" i="7"/>
  <c r="E292" i="7"/>
  <c r="F292" i="7"/>
  <c r="E293" i="7"/>
  <c r="F293" i="7"/>
  <c r="E294" i="7"/>
  <c r="F294" i="7"/>
  <c r="E295" i="7"/>
  <c r="F295" i="7"/>
  <c r="E296" i="7"/>
  <c r="F296" i="7"/>
  <c r="E297" i="7"/>
  <c r="F297" i="7"/>
  <c r="E298" i="7"/>
  <c r="F298" i="7"/>
  <c r="E299" i="7"/>
  <c r="F299" i="7"/>
  <c r="E300" i="7"/>
  <c r="F300" i="7"/>
  <c r="E301" i="7"/>
  <c r="F301" i="7"/>
  <c r="E302" i="7"/>
  <c r="F302" i="7"/>
  <c r="E303" i="7"/>
  <c r="F303" i="7"/>
  <c r="E304" i="7"/>
  <c r="F304" i="7"/>
  <c r="E305" i="7"/>
  <c r="F305" i="7"/>
  <c r="E306" i="7"/>
  <c r="F306" i="7"/>
  <c r="E307" i="7"/>
  <c r="F307" i="7"/>
  <c r="E308" i="7"/>
  <c r="F308" i="7"/>
  <c r="E309" i="7"/>
  <c r="F309" i="7"/>
  <c r="E310" i="7"/>
  <c r="F310" i="7"/>
  <c r="E311" i="7"/>
  <c r="F311" i="7"/>
  <c r="E312" i="7"/>
  <c r="F312" i="7"/>
  <c r="E313" i="7"/>
  <c r="F313" i="7"/>
  <c r="E314" i="7"/>
  <c r="F314" i="7"/>
  <c r="E315" i="7"/>
  <c r="F315" i="7"/>
  <c r="E316" i="7"/>
  <c r="F316" i="7"/>
  <c r="E317" i="7"/>
  <c r="F317" i="7"/>
  <c r="E318" i="7"/>
  <c r="F318" i="7"/>
  <c r="E319" i="7"/>
  <c r="F319" i="7"/>
  <c r="E320" i="7"/>
  <c r="F320" i="7"/>
  <c r="E321" i="7"/>
  <c r="F321" i="7"/>
  <c r="E322" i="7"/>
  <c r="F322" i="7"/>
  <c r="E323" i="7"/>
  <c r="F323" i="7"/>
  <c r="E324" i="7"/>
  <c r="F324" i="7"/>
  <c r="E325" i="7"/>
  <c r="F325" i="7"/>
  <c r="E326" i="7"/>
  <c r="F326" i="7"/>
  <c r="E327" i="7"/>
  <c r="F327" i="7"/>
  <c r="E328" i="7"/>
  <c r="F328" i="7"/>
  <c r="E329" i="7"/>
  <c r="F329" i="7"/>
  <c r="E330" i="7"/>
  <c r="F330" i="7"/>
  <c r="E331" i="7"/>
  <c r="F331" i="7"/>
  <c r="E332" i="7"/>
  <c r="F332" i="7"/>
  <c r="E333" i="7"/>
  <c r="F333" i="7"/>
  <c r="E334" i="7"/>
  <c r="F334" i="7"/>
  <c r="E335" i="7"/>
  <c r="F335" i="7"/>
  <c r="E336" i="7"/>
  <c r="F336" i="7"/>
  <c r="E337" i="7"/>
  <c r="F337" i="7"/>
  <c r="E338" i="7"/>
  <c r="F338" i="7"/>
  <c r="E339" i="7"/>
  <c r="F339" i="7"/>
  <c r="E340" i="7"/>
  <c r="F340" i="7"/>
  <c r="E341" i="7"/>
  <c r="F341" i="7"/>
  <c r="E342" i="7"/>
  <c r="F342" i="7"/>
  <c r="E343" i="7"/>
  <c r="F343" i="7"/>
  <c r="E344" i="7"/>
  <c r="F344" i="7"/>
  <c r="E345" i="7"/>
  <c r="F345" i="7"/>
  <c r="E346" i="7"/>
  <c r="F346" i="7"/>
  <c r="E347" i="7"/>
  <c r="F347" i="7"/>
  <c r="E348" i="7"/>
  <c r="F348" i="7"/>
  <c r="E349" i="7"/>
  <c r="F349" i="7"/>
  <c r="E350" i="7"/>
  <c r="F350" i="7"/>
  <c r="E351" i="7"/>
  <c r="F351" i="7"/>
  <c r="E352" i="7"/>
  <c r="F352" i="7"/>
  <c r="E353" i="7"/>
  <c r="F353" i="7"/>
  <c r="E354" i="7"/>
  <c r="F354" i="7"/>
  <c r="E355" i="7"/>
  <c r="F355" i="7"/>
  <c r="E356" i="7"/>
  <c r="F356" i="7"/>
  <c r="E357" i="7"/>
  <c r="F357" i="7"/>
  <c r="E358" i="7"/>
  <c r="F358" i="7"/>
  <c r="E359" i="7"/>
  <c r="F359" i="7"/>
  <c r="E360" i="7"/>
  <c r="F360" i="7"/>
  <c r="E361" i="7"/>
  <c r="F361" i="7"/>
  <c r="E362" i="7"/>
  <c r="F362" i="7"/>
  <c r="E363" i="7"/>
  <c r="F363" i="7"/>
  <c r="E364" i="7"/>
  <c r="F364" i="7"/>
  <c r="E365" i="7"/>
  <c r="F365" i="7"/>
  <c r="E366" i="7"/>
  <c r="F366" i="7"/>
  <c r="E367" i="7"/>
  <c r="F367" i="7"/>
  <c r="E368" i="7"/>
  <c r="F368" i="7"/>
  <c r="E369" i="7"/>
  <c r="F369" i="7"/>
  <c r="E370" i="7"/>
  <c r="F370" i="7"/>
  <c r="E371" i="7"/>
  <c r="F371" i="7"/>
  <c r="E372" i="7"/>
  <c r="F372" i="7"/>
  <c r="E373" i="7"/>
  <c r="F373" i="7"/>
  <c r="E374" i="7"/>
  <c r="F374" i="7"/>
  <c r="E375" i="7"/>
  <c r="F375" i="7"/>
  <c r="E376" i="7"/>
  <c r="F376" i="7"/>
  <c r="E377" i="7"/>
  <c r="E378" i="7"/>
  <c r="F378" i="7"/>
  <c r="E379" i="7"/>
  <c r="F379" i="7"/>
  <c r="E380" i="7"/>
  <c r="F380" i="7"/>
  <c r="E381" i="7"/>
  <c r="F381" i="7"/>
  <c r="E382" i="7"/>
  <c r="F382" i="7"/>
  <c r="E383" i="7"/>
  <c r="F383" i="7"/>
  <c r="E384" i="7"/>
  <c r="F384" i="7"/>
  <c r="E385" i="7"/>
  <c r="F385" i="7"/>
  <c r="E386" i="7"/>
  <c r="F386" i="7"/>
  <c r="E387" i="7"/>
  <c r="F387" i="7"/>
  <c r="E388" i="7"/>
  <c r="F388" i="7"/>
  <c r="E389" i="7"/>
  <c r="F389" i="7"/>
  <c r="E390" i="7"/>
  <c r="F390" i="7"/>
  <c r="E391" i="7"/>
  <c r="F391" i="7"/>
  <c r="E392" i="7"/>
  <c r="F392" i="7"/>
  <c r="E393" i="7"/>
  <c r="F393" i="7"/>
  <c r="E394" i="7"/>
  <c r="F394" i="7"/>
  <c r="E395" i="7"/>
  <c r="F395" i="7"/>
  <c r="E396" i="7"/>
  <c r="F396" i="7"/>
  <c r="E397" i="7"/>
  <c r="F397" i="7"/>
  <c r="E398" i="7"/>
  <c r="F398" i="7"/>
  <c r="E399" i="7"/>
  <c r="F399" i="7"/>
  <c r="E400" i="7"/>
  <c r="F400" i="7"/>
  <c r="E401" i="7"/>
  <c r="F401" i="7"/>
  <c r="E402" i="7"/>
  <c r="F402" i="7"/>
  <c r="E403" i="7"/>
  <c r="F403" i="7"/>
  <c r="E404" i="7"/>
  <c r="F404" i="7"/>
  <c r="E405" i="7"/>
  <c r="F405" i="7"/>
  <c r="E406" i="7"/>
  <c r="F406" i="7"/>
  <c r="E407" i="7"/>
  <c r="F407" i="7"/>
  <c r="E408" i="7"/>
  <c r="F408" i="7"/>
  <c r="E409" i="7"/>
  <c r="F409" i="7"/>
  <c r="E410" i="7"/>
  <c r="F410" i="7"/>
  <c r="E411" i="7"/>
  <c r="F411" i="7"/>
  <c r="E412" i="7"/>
  <c r="F412" i="7"/>
  <c r="E413" i="7"/>
  <c r="F413" i="7"/>
  <c r="E414" i="7"/>
  <c r="F414" i="7"/>
  <c r="E415" i="7"/>
  <c r="F415" i="7"/>
  <c r="E416" i="7"/>
  <c r="F416" i="7"/>
  <c r="E417" i="7"/>
  <c r="F417" i="7"/>
  <c r="E418" i="7"/>
  <c r="F418" i="7"/>
  <c r="E419" i="7"/>
  <c r="F419" i="7"/>
  <c r="E420" i="7"/>
  <c r="F420" i="7"/>
  <c r="E421" i="7"/>
  <c r="F421" i="7"/>
  <c r="E422" i="7"/>
  <c r="F422" i="7"/>
  <c r="E423" i="7"/>
  <c r="F423" i="7"/>
  <c r="E424" i="7"/>
  <c r="F424" i="7"/>
  <c r="E425" i="7"/>
  <c r="F425" i="7"/>
  <c r="E426" i="7"/>
  <c r="F426" i="7"/>
  <c r="E427" i="7"/>
  <c r="F427" i="7"/>
  <c r="E428" i="7"/>
  <c r="F428" i="7"/>
  <c r="E429" i="7"/>
  <c r="F429" i="7"/>
  <c r="E430" i="7"/>
  <c r="F430" i="7"/>
  <c r="E431" i="7"/>
  <c r="F431" i="7"/>
  <c r="E432" i="7"/>
  <c r="F432" i="7"/>
  <c r="E433" i="7"/>
  <c r="F433" i="7"/>
  <c r="E434" i="7"/>
  <c r="F434" i="7"/>
  <c r="E435" i="7"/>
  <c r="F435" i="7"/>
  <c r="E436" i="7"/>
  <c r="F436" i="7"/>
  <c r="E437" i="7"/>
  <c r="F437" i="7"/>
  <c r="E438" i="7"/>
  <c r="F438" i="7"/>
  <c r="E439" i="7"/>
  <c r="F439" i="7"/>
  <c r="E440" i="7"/>
  <c r="F440" i="7"/>
  <c r="E441" i="7"/>
  <c r="F441" i="7"/>
  <c r="E442" i="7"/>
  <c r="F442" i="7"/>
  <c r="E443" i="7"/>
  <c r="F443" i="7"/>
  <c r="E444" i="7"/>
  <c r="F444" i="7"/>
  <c r="E445" i="7"/>
  <c r="F445" i="7"/>
  <c r="E446" i="7"/>
  <c r="F446" i="7"/>
  <c r="E447" i="7"/>
  <c r="F447" i="7"/>
  <c r="E448" i="7"/>
  <c r="F448" i="7"/>
  <c r="E449" i="7"/>
  <c r="F449" i="7"/>
  <c r="E450" i="7"/>
  <c r="F450" i="7"/>
  <c r="E451" i="7"/>
  <c r="F451" i="7"/>
  <c r="E452" i="7"/>
  <c r="F452" i="7"/>
  <c r="E453" i="7"/>
  <c r="F453" i="7"/>
  <c r="E454" i="7"/>
  <c r="F454" i="7"/>
  <c r="E455" i="7"/>
  <c r="F455" i="7"/>
  <c r="E456" i="7"/>
  <c r="F456" i="7"/>
  <c r="E457" i="7"/>
  <c r="F457" i="7"/>
  <c r="E458" i="7"/>
  <c r="F458" i="7"/>
  <c r="E459" i="7"/>
  <c r="F459" i="7"/>
  <c r="E460" i="7"/>
  <c r="F460" i="7"/>
  <c r="E461" i="7"/>
  <c r="F461" i="7"/>
  <c r="E462" i="7"/>
  <c r="F462" i="7"/>
  <c r="E463" i="7"/>
  <c r="F463" i="7"/>
  <c r="E464" i="7"/>
  <c r="F464" i="7"/>
  <c r="E465" i="7"/>
  <c r="F465" i="7"/>
  <c r="E466" i="7"/>
  <c r="F466" i="7"/>
  <c r="E467" i="7"/>
  <c r="F467" i="7"/>
  <c r="E468" i="7"/>
  <c r="F468" i="7"/>
  <c r="E469" i="7"/>
  <c r="F469" i="7"/>
  <c r="E470" i="7"/>
  <c r="F470" i="7"/>
  <c r="E471" i="7"/>
  <c r="F471" i="7"/>
  <c r="E472" i="7"/>
  <c r="F472" i="7"/>
  <c r="E473" i="7"/>
  <c r="F473" i="7"/>
  <c r="E474" i="7"/>
  <c r="F474" i="7"/>
  <c r="E475" i="7"/>
  <c r="F475" i="7"/>
  <c r="E476" i="7"/>
  <c r="F476" i="7"/>
  <c r="E477" i="7"/>
  <c r="F477" i="7"/>
  <c r="E478" i="7"/>
  <c r="F478" i="7"/>
  <c r="E479" i="7"/>
  <c r="F479" i="7"/>
  <c r="E480" i="7"/>
  <c r="F480" i="7"/>
  <c r="E481" i="7"/>
  <c r="F481" i="7"/>
  <c r="E482" i="7"/>
  <c r="F482" i="7"/>
  <c r="E483" i="7"/>
  <c r="F483" i="7"/>
  <c r="E484" i="7"/>
  <c r="F484" i="7"/>
  <c r="E485" i="7"/>
  <c r="F485" i="7"/>
  <c r="E486" i="7"/>
  <c r="F486" i="7"/>
  <c r="E487" i="7"/>
  <c r="F487" i="7"/>
  <c r="E488" i="7"/>
  <c r="F488" i="7"/>
  <c r="E489" i="7"/>
  <c r="F489" i="7"/>
  <c r="E490" i="7"/>
  <c r="F490" i="7"/>
  <c r="E491" i="7"/>
  <c r="F491" i="7"/>
  <c r="E492" i="7"/>
  <c r="F492" i="7"/>
  <c r="E493" i="7"/>
  <c r="F493" i="7"/>
  <c r="E494" i="7"/>
  <c r="F494" i="7"/>
  <c r="E495" i="7"/>
  <c r="F495" i="7"/>
  <c r="E496" i="7"/>
  <c r="F496" i="7"/>
  <c r="E497" i="7"/>
  <c r="F497" i="7"/>
  <c r="E498" i="7"/>
  <c r="F498" i="7"/>
  <c r="E499" i="7"/>
  <c r="F499" i="7"/>
  <c r="E500" i="7"/>
  <c r="F500" i="7"/>
  <c r="E501" i="7"/>
  <c r="F501" i="7"/>
  <c r="E502" i="7"/>
  <c r="F502" i="7"/>
  <c r="E503" i="7"/>
  <c r="F503" i="7"/>
  <c r="E504" i="7"/>
  <c r="F504" i="7"/>
  <c r="E505" i="7"/>
  <c r="F505" i="7"/>
  <c r="E506" i="7"/>
  <c r="F506" i="7"/>
  <c r="E507" i="7"/>
  <c r="F507" i="7"/>
  <c r="E508" i="7"/>
  <c r="F508" i="7"/>
  <c r="E509" i="7"/>
  <c r="F509" i="7"/>
  <c r="E510" i="7"/>
  <c r="F510" i="7"/>
  <c r="E511" i="7"/>
  <c r="F511" i="7"/>
  <c r="E512" i="7"/>
  <c r="F512" i="7"/>
  <c r="E513" i="7"/>
  <c r="F513" i="7"/>
  <c r="E514" i="7"/>
  <c r="F514" i="7"/>
  <c r="E515" i="7"/>
  <c r="F515" i="7"/>
  <c r="E516" i="7"/>
  <c r="F516" i="7"/>
  <c r="E517" i="7"/>
  <c r="F517" i="7"/>
  <c r="E518" i="7"/>
  <c r="F518" i="7"/>
  <c r="E519" i="7"/>
  <c r="F519" i="7"/>
  <c r="E520" i="7"/>
  <c r="F520" i="7"/>
  <c r="E521" i="7"/>
  <c r="F521" i="7"/>
  <c r="E522" i="7"/>
  <c r="F522" i="7"/>
  <c r="E523" i="7"/>
  <c r="F523" i="7"/>
  <c r="E524" i="7"/>
  <c r="F524" i="7"/>
  <c r="E525" i="7"/>
  <c r="F525" i="7"/>
  <c r="E526" i="7"/>
  <c r="F526" i="7"/>
  <c r="E527" i="7"/>
  <c r="F527" i="7"/>
  <c r="E528" i="7"/>
  <c r="F528" i="7"/>
  <c r="E529" i="7"/>
  <c r="F529" i="7"/>
  <c r="E530" i="7"/>
  <c r="F530" i="7"/>
  <c r="E531" i="7"/>
  <c r="F531" i="7"/>
  <c r="E532" i="7"/>
  <c r="F532" i="7"/>
  <c r="E533" i="7"/>
  <c r="F533" i="7"/>
  <c r="E534" i="7"/>
  <c r="F534" i="7"/>
  <c r="E535" i="7"/>
  <c r="F535" i="7"/>
  <c r="E536" i="7"/>
  <c r="F536" i="7"/>
  <c r="E537" i="7"/>
  <c r="F537" i="7"/>
  <c r="E538" i="7"/>
  <c r="F538" i="7"/>
  <c r="E539" i="7"/>
  <c r="F539" i="7"/>
  <c r="E540" i="7"/>
  <c r="F540" i="7"/>
  <c r="E541" i="7"/>
  <c r="F541" i="7"/>
  <c r="E542" i="7"/>
  <c r="F542" i="7"/>
  <c r="E543" i="7"/>
  <c r="F543" i="7"/>
  <c r="E544" i="7"/>
  <c r="F544" i="7"/>
  <c r="E545" i="7"/>
  <c r="F545" i="7"/>
  <c r="E546" i="7"/>
  <c r="F546" i="7"/>
  <c r="E547" i="7"/>
  <c r="F547" i="7"/>
  <c r="E548" i="7"/>
  <c r="F548" i="7"/>
  <c r="E549" i="7"/>
  <c r="F549" i="7"/>
  <c r="E550" i="7"/>
  <c r="F550" i="7"/>
  <c r="E551" i="7"/>
  <c r="F551" i="7"/>
  <c r="E552" i="7"/>
  <c r="F552" i="7"/>
  <c r="E553" i="7"/>
  <c r="F553" i="7"/>
  <c r="E554" i="7"/>
  <c r="F554" i="7"/>
  <c r="E555" i="7"/>
  <c r="F555" i="7"/>
  <c r="E556" i="7"/>
  <c r="F556" i="7"/>
  <c r="E557" i="7"/>
  <c r="F557" i="7"/>
  <c r="E558" i="7"/>
  <c r="F558" i="7"/>
  <c r="E559" i="7"/>
  <c r="F559" i="7"/>
  <c r="E560" i="7"/>
  <c r="F560" i="7"/>
  <c r="E561" i="7"/>
  <c r="F561" i="7"/>
  <c r="E562" i="7"/>
  <c r="F562" i="7"/>
  <c r="E563" i="7"/>
  <c r="F563" i="7"/>
  <c r="E564" i="7"/>
  <c r="F564" i="7"/>
  <c r="E565" i="7"/>
  <c r="F565" i="7"/>
  <c r="E566" i="7"/>
  <c r="F566" i="7"/>
  <c r="E567" i="7"/>
  <c r="F567" i="7"/>
  <c r="E568" i="7"/>
  <c r="F568" i="7"/>
  <c r="E569" i="7"/>
  <c r="F569" i="7"/>
  <c r="E570" i="7"/>
  <c r="F570" i="7"/>
  <c r="E571" i="7"/>
  <c r="F571" i="7"/>
  <c r="E572" i="7"/>
  <c r="F572" i="7"/>
  <c r="E573" i="7"/>
  <c r="E574" i="7"/>
  <c r="F574" i="7"/>
  <c r="E575" i="7"/>
  <c r="F575" i="7"/>
  <c r="E576" i="7"/>
  <c r="F576" i="7"/>
  <c r="E577" i="7"/>
  <c r="F577" i="7"/>
  <c r="E578" i="7"/>
  <c r="F578" i="7"/>
  <c r="E579" i="7"/>
  <c r="F579" i="7"/>
  <c r="E580" i="7"/>
  <c r="F580" i="7"/>
  <c r="E581" i="7"/>
  <c r="F581" i="7"/>
  <c r="E582" i="7"/>
  <c r="F582" i="7"/>
  <c r="E583" i="7"/>
  <c r="F583" i="7"/>
  <c r="E584" i="7"/>
  <c r="F584" i="7"/>
  <c r="E585" i="7"/>
  <c r="F585" i="7"/>
  <c r="E586" i="7"/>
  <c r="F586" i="7"/>
  <c r="E587" i="7"/>
  <c r="F587" i="7"/>
  <c r="E588" i="7"/>
  <c r="F588" i="7"/>
  <c r="E589" i="7"/>
  <c r="F589" i="7"/>
  <c r="E590" i="7"/>
  <c r="F590" i="7"/>
  <c r="E591" i="7"/>
  <c r="F591" i="7"/>
  <c r="E592" i="7"/>
  <c r="F592" i="7"/>
  <c r="E593" i="7"/>
  <c r="F593" i="7"/>
  <c r="E594" i="7"/>
  <c r="F594" i="7"/>
  <c r="E595" i="7"/>
  <c r="F595" i="7"/>
  <c r="E596" i="7"/>
  <c r="F596" i="7"/>
  <c r="E597" i="7"/>
  <c r="F597" i="7"/>
  <c r="E598" i="7"/>
  <c r="F598" i="7"/>
  <c r="E599" i="7"/>
  <c r="F599" i="7"/>
  <c r="E600" i="7"/>
  <c r="F600" i="7"/>
  <c r="E601" i="7"/>
  <c r="F601" i="7"/>
  <c r="E602" i="7"/>
  <c r="F602" i="7"/>
  <c r="E603" i="7"/>
  <c r="F603" i="7"/>
  <c r="E604" i="7"/>
  <c r="F604" i="7"/>
  <c r="E605" i="7"/>
  <c r="F605" i="7"/>
  <c r="E606" i="7"/>
  <c r="F606" i="7"/>
  <c r="E607" i="7"/>
  <c r="F607" i="7"/>
  <c r="E608" i="7"/>
  <c r="F608" i="7"/>
  <c r="E609" i="7"/>
  <c r="F609" i="7"/>
  <c r="E610" i="7"/>
  <c r="F610" i="7"/>
  <c r="E611" i="7"/>
  <c r="F611" i="7"/>
  <c r="E612" i="7"/>
  <c r="F612" i="7"/>
  <c r="E613" i="7"/>
  <c r="F613" i="7"/>
  <c r="E614" i="7"/>
  <c r="F614" i="7"/>
  <c r="E615" i="7"/>
  <c r="F615" i="7"/>
  <c r="E616" i="7"/>
  <c r="F616" i="7"/>
  <c r="E617" i="7"/>
  <c r="F617" i="7"/>
  <c r="E618" i="7"/>
  <c r="F618" i="7"/>
  <c r="E619" i="7"/>
  <c r="F619" i="7"/>
  <c r="E620" i="7"/>
  <c r="F620" i="7"/>
  <c r="E621" i="7"/>
  <c r="F621" i="7"/>
  <c r="E622" i="7"/>
  <c r="F622" i="7"/>
  <c r="E623" i="7"/>
  <c r="F623" i="7"/>
  <c r="E624" i="7"/>
  <c r="F624" i="7"/>
  <c r="E625" i="7"/>
  <c r="F625" i="7"/>
  <c r="E626" i="7"/>
  <c r="F626" i="7"/>
  <c r="E627" i="7"/>
  <c r="F627" i="7"/>
  <c r="E628" i="7"/>
  <c r="F628" i="7"/>
  <c r="E629" i="7"/>
  <c r="F629" i="7"/>
  <c r="E630" i="7"/>
  <c r="F630" i="7"/>
  <c r="E631" i="7"/>
  <c r="F631" i="7"/>
  <c r="E632" i="7"/>
  <c r="F632" i="7"/>
  <c r="E633" i="7"/>
  <c r="F633" i="7"/>
  <c r="E634" i="7"/>
  <c r="F634" i="7"/>
  <c r="E635" i="7"/>
  <c r="F635" i="7"/>
  <c r="E636" i="7"/>
  <c r="F636" i="7"/>
  <c r="E637" i="7"/>
  <c r="E638" i="7"/>
  <c r="F638" i="7"/>
  <c r="E639" i="7"/>
  <c r="F639" i="7"/>
  <c r="E640" i="7"/>
  <c r="F640" i="7"/>
  <c r="E641" i="7"/>
  <c r="F641" i="7"/>
  <c r="E642" i="7"/>
  <c r="F642" i="7"/>
  <c r="E643" i="7"/>
  <c r="F643" i="7"/>
  <c r="E644" i="7"/>
  <c r="F644" i="7"/>
  <c r="E645" i="7"/>
  <c r="F645" i="7"/>
  <c r="E646" i="7"/>
  <c r="F646" i="7"/>
  <c r="E647" i="7"/>
  <c r="F647" i="7"/>
  <c r="E648" i="7"/>
  <c r="F648" i="7"/>
  <c r="E649" i="7"/>
  <c r="F649" i="7"/>
  <c r="E650" i="7"/>
  <c r="F650" i="7"/>
  <c r="E651" i="7"/>
  <c r="F651" i="7"/>
  <c r="E652" i="7"/>
  <c r="F652" i="7"/>
  <c r="E653" i="7"/>
  <c r="F653" i="7"/>
  <c r="E654" i="7"/>
  <c r="F654" i="7"/>
  <c r="E655" i="7"/>
  <c r="F655" i="7"/>
  <c r="E656" i="7"/>
  <c r="F656" i="7"/>
  <c r="E657" i="7"/>
  <c r="F657" i="7"/>
  <c r="E658" i="7"/>
  <c r="F658" i="7"/>
  <c r="E659" i="7"/>
  <c r="F659" i="7"/>
  <c r="E660" i="7"/>
  <c r="F660" i="7"/>
  <c r="E661" i="7"/>
  <c r="F661" i="7"/>
  <c r="E662" i="7"/>
  <c r="F662" i="7"/>
  <c r="E663" i="7"/>
  <c r="F663" i="7"/>
  <c r="E664" i="7"/>
  <c r="F664" i="7"/>
  <c r="E665" i="7"/>
  <c r="F665" i="7"/>
  <c r="E666" i="7"/>
  <c r="F666" i="7"/>
  <c r="E667" i="7"/>
  <c r="F667" i="7"/>
  <c r="E668" i="7"/>
  <c r="F668" i="7"/>
  <c r="E669" i="7"/>
  <c r="F669" i="7"/>
  <c r="E670" i="7"/>
  <c r="F670" i="7"/>
  <c r="E671" i="7"/>
  <c r="F671" i="7"/>
  <c r="E672" i="7"/>
  <c r="F672" i="7"/>
  <c r="E673" i="7"/>
  <c r="F673" i="7"/>
  <c r="E674" i="7"/>
  <c r="F674" i="7"/>
  <c r="E675" i="7"/>
  <c r="F675" i="7"/>
  <c r="E676" i="7"/>
  <c r="F676" i="7"/>
  <c r="E677" i="7"/>
  <c r="F677" i="7"/>
  <c r="E678" i="7"/>
  <c r="F678" i="7"/>
  <c r="E679" i="7"/>
  <c r="F679" i="7"/>
  <c r="E680" i="7"/>
  <c r="F680" i="7"/>
  <c r="E681" i="7"/>
  <c r="F681" i="7"/>
  <c r="E682" i="7"/>
  <c r="F682" i="7"/>
  <c r="E683" i="7"/>
  <c r="F683" i="7"/>
  <c r="E684" i="7"/>
  <c r="F684" i="7"/>
  <c r="E685" i="7"/>
  <c r="F685" i="7"/>
  <c r="E686" i="7"/>
  <c r="F686" i="7"/>
  <c r="E687" i="7"/>
  <c r="F687" i="7"/>
  <c r="E688" i="7"/>
  <c r="F688" i="7"/>
  <c r="E689" i="7"/>
  <c r="F689" i="7"/>
  <c r="E690" i="7"/>
  <c r="F690" i="7"/>
  <c r="E691" i="7"/>
  <c r="F691" i="7"/>
  <c r="E692" i="7"/>
  <c r="F692" i="7"/>
  <c r="E693" i="7"/>
  <c r="F693" i="7"/>
  <c r="E694" i="7"/>
  <c r="F694" i="7"/>
  <c r="E695" i="7"/>
  <c r="F695" i="7"/>
  <c r="E696" i="7"/>
  <c r="F696" i="7"/>
  <c r="E697" i="7"/>
  <c r="F697" i="7"/>
  <c r="E698" i="7"/>
  <c r="F698" i="7"/>
  <c r="E699" i="7"/>
  <c r="F699" i="7"/>
  <c r="E700" i="7"/>
  <c r="F700" i="7"/>
  <c r="E701" i="7"/>
  <c r="F701" i="7"/>
  <c r="E702" i="7"/>
  <c r="F702" i="7"/>
  <c r="E703" i="7"/>
  <c r="F703" i="7"/>
  <c r="E704" i="7"/>
  <c r="F704" i="7"/>
  <c r="E705" i="7"/>
  <c r="F705" i="7"/>
  <c r="E706" i="7"/>
  <c r="F706" i="7"/>
  <c r="E707" i="7"/>
  <c r="F707" i="7"/>
  <c r="E708" i="7"/>
  <c r="E709" i="7"/>
  <c r="F709" i="7"/>
  <c r="E710" i="7"/>
  <c r="F710" i="7"/>
  <c r="E711" i="7"/>
  <c r="F711" i="7"/>
  <c r="E712" i="7"/>
  <c r="F712" i="7"/>
  <c r="E713" i="7"/>
  <c r="F713" i="7"/>
  <c r="E714" i="7"/>
  <c r="F714" i="7"/>
  <c r="E715" i="7"/>
  <c r="F715" i="7"/>
  <c r="E716" i="7"/>
  <c r="F716" i="7"/>
  <c r="E717" i="7"/>
  <c r="F717" i="7"/>
  <c r="E718" i="7"/>
  <c r="F718" i="7"/>
  <c r="E719" i="7"/>
  <c r="F719" i="7"/>
  <c r="E720" i="7"/>
  <c r="F720" i="7"/>
  <c r="E721" i="7"/>
  <c r="F721" i="7"/>
  <c r="E722" i="7"/>
  <c r="F722" i="7"/>
  <c r="E723" i="7"/>
  <c r="F723" i="7"/>
  <c r="E724" i="7"/>
  <c r="F724" i="7"/>
  <c r="E725" i="7"/>
  <c r="F725" i="7"/>
  <c r="E726" i="7"/>
  <c r="F726" i="7"/>
  <c r="E727" i="7"/>
  <c r="F727" i="7"/>
  <c r="E728" i="7"/>
  <c r="F728" i="7"/>
  <c r="E729" i="7"/>
  <c r="F729" i="7"/>
  <c r="E730" i="7"/>
  <c r="F730" i="7"/>
  <c r="E731" i="7"/>
  <c r="F731" i="7"/>
  <c r="E732" i="7"/>
  <c r="F732" i="7"/>
  <c r="E733" i="7"/>
  <c r="F733" i="7"/>
  <c r="E734" i="7"/>
  <c r="F734" i="7"/>
  <c r="E735" i="7"/>
  <c r="F735" i="7"/>
  <c r="E736" i="7"/>
  <c r="F736" i="7"/>
  <c r="E737" i="7"/>
  <c r="F737" i="7"/>
  <c r="E738" i="7"/>
  <c r="F738" i="7"/>
  <c r="E739" i="7"/>
  <c r="F739" i="7"/>
  <c r="E740" i="7"/>
  <c r="F740" i="7"/>
  <c r="E741" i="7"/>
  <c r="F741" i="7"/>
  <c r="E742" i="7"/>
  <c r="F742" i="7"/>
  <c r="E743" i="7"/>
  <c r="F743" i="7"/>
  <c r="E744" i="7"/>
  <c r="F744" i="7"/>
  <c r="E745" i="7"/>
  <c r="F745" i="7"/>
  <c r="E746" i="7"/>
  <c r="F746" i="7"/>
  <c r="E747" i="7"/>
  <c r="F747" i="7"/>
  <c r="E748" i="7"/>
  <c r="F748" i="7"/>
  <c r="E749" i="7"/>
  <c r="F749" i="7"/>
  <c r="E750" i="7"/>
  <c r="F750" i="7"/>
  <c r="E751" i="7"/>
  <c r="F751" i="7"/>
  <c r="E752" i="7"/>
  <c r="F752" i="7"/>
  <c r="E753" i="7"/>
  <c r="F753" i="7"/>
  <c r="E754" i="7"/>
  <c r="F754" i="7"/>
  <c r="E755" i="7"/>
  <c r="F755" i="7"/>
  <c r="E756" i="7"/>
  <c r="F756" i="7"/>
  <c r="E757" i="7"/>
  <c r="F757" i="7"/>
  <c r="E758" i="7"/>
  <c r="F758" i="7"/>
  <c r="E759" i="7"/>
  <c r="F759" i="7"/>
  <c r="E760" i="7"/>
  <c r="F760" i="7"/>
  <c r="E761" i="7"/>
  <c r="F761" i="7"/>
  <c r="E762" i="7"/>
  <c r="F762" i="7"/>
  <c r="E763" i="7"/>
  <c r="F763" i="7"/>
  <c r="E764" i="7"/>
  <c r="F764" i="7"/>
  <c r="E765" i="7"/>
  <c r="F765" i="7"/>
  <c r="E766" i="7"/>
  <c r="F766" i="7"/>
  <c r="E767" i="7"/>
  <c r="F767" i="7"/>
  <c r="E768" i="7"/>
  <c r="F768" i="7"/>
  <c r="E769" i="7"/>
  <c r="F769" i="7"/>
  <c r="E770" i="7"/>
  <c r="F770" i="7"/>
  <c r="E771" i="7"/>
  <c r="F771" i="7"/>
  <c r="E772" i="7"/>
  <c r="F772" i="7"/>
  <c r="E773" i="7"/>
  <c r="F773" i="7"/>
  <c r="E774" i="7"/>
  <c r="F774" i="7"/>
  <c r="E775" i="7"/>
  <c r="F775" i="7"/>
  <c r="E776" i="7"/>
  <c r="F776" i="7"/>
  <c r="E777" i="7"/>
  <c r="F777" i="7"/>
  <c r="E778" i="7"/>
  <c r="F778" i="7"/>
  <c r="E779" i="7"/>
  <c r="F779" i="7"/>
  <c r="E780" i="7"/>
  <c r="F780" i="7"/>
  <c r="E781" i="7"/>
  <c r="F781" i="7"/>
  <c r="E782" i="7"/>
  <c r="F782" i="7"/>
  <c r="E783" i="7"/>
  <c r="F783" i="7"/>
  <c r="E784" i="7"/>
  <c r="F784" i="7"/>
  <c r="E785" i="7"/>
  <c r="F785" i="7"/>
  <c r="E786" i="7"/>
  <c r="F786" i="7"/>
  <c r="E787" i="7"/>
  <c r="F787" i="7"/>
  <c r="E788" i="7"/>
  <c r="F788" i="7"/>
  <c r="E789" i="7"/>
  <c r="F789" i="7"/>
  <c r="E790" i="7"/>
  <c r="F790" i="7"/>
  <c r="E791" i="7"/>
  <c r="F791" i="7"/>
  <c r="E792" i="7"/>
  <c r="F792" i="7"/>
  <c r="E793" i="7"/>
  <c r="F793" i="7"/>
  <c r="E794" i="7"/>
  <c r="F794" i="7"/>
  <c r="E795" i="7"/>
  <c r="F795" i="7"/>
  <c r="E796" i="7"/>
  <c r="F796" i="7"/>
  <c r="E797" i="7"/>
  <c r="F797" i="7"/>
  <c r="E798" i="7"/>
  <c r="F798" i="7"/>
  <c r="E799" i="7"/>
  <c r="F799" i="7"/>
  <c r="E800" i="7"/>
  <c r="F800" i="7"/>
  <c r="E801" i="7"/>
  <c r="F801" i="7"/>
  <c r="E802" i="7"/>
  <c r="F802" i="7"/>
  <c r="E803" i="7"/>
  <c r="F803" i="7"/>
  <c r="E804" i="7"/>
  <c r="F804" i="7"/>
  <c r="E805" i="7"/>
  <c r="F805" i="7"/>
  <c r="E806" i="7"/>
  <c r="F806" i="7"/>
  <c r="E807" i="7"/>
  <c r="F807" i="7"/>
  <c r="E808" i="7"/>
  <c r="F808" i="7"/>
  <c r="E809" i="7"/>
  <c r="F809" i="7"/>
  <c r="E810" i="7"/>
  <c r="F810" i="7"/>
  <c r="E811" i="7"/>
  <c r="F811" i="7"/>
  <c r="E812" i="7"/>
  <c r="F812" i="7"/>
  <c r="E813" i="7"/>
  <c r="F813" i="7"/>
  <c r="E814" i="7"/>
  <c r="F814" i="7"/>
  <c r="E815" i="7"/>
  <c r="F815" i="7"/>
  <c r="E816" i="7"/>
  <c r="F816" i="7"/>
  <c r="E817" i="7"/>
  <c r="F817" i="7"/>
  <c r="E818" i="7"/>
  <c r="F818" i="7"/>
  <c r="E819" i="7"/>
  <c r="F819" i="7"/>
  <c r="E820" i="7"/>
  <c r="F820" i="7"/>
  <c r="E821" i="7"/>
  <c r="F821" i="7"/>
  <c r="E822" i="7"/>
  <c r="F822" i="7"/>
  <c r="E823" i="7"/>
  <c r="F823" i="7"/>
  <c r="E824" i="7"/>
  <c r="F824" i="7"/>
  <c r="E825" i="7"/>
  <c r="F825" i="7"/>
  <c r="E826" i="7"/>
  <c r="F826" i="7"/>
  <c r="E827" i="7"/>
  <c r="E828" i="7"/>
  <c r="F828" i="7"/>
  <c r="E829" i="7"/>
  <c r="F829" i="7"/>
  <c r="E830" i="7"/>
  <c r="F830" i="7"/>
  <c r="E831" i="7"/>
  <c r="F831" i="7"/>
  <c r="E832" i="7"/>
  <c r="E833" i="7"/>
  <c r="F833" i="7"/>
  <c r="E834" i="7"/>
  <c r="F834" i="7"/>
  <c r="E835" i="7"/>
  <c r="F835" i="7"/>
  <c r="E836" i="7"/>
  <c r="F836" i="7"/>
  <c r="E837" i="7"/>
  <c r="F837" i="7"/>
  <c r="E838" i="7"/>
  <c r="F838" i="7"/>
  <c r="E839" i="7"/>
  <c r="F839" i="7"/>
  <c r="E840" i="7"/>
  <c r="F840" i="7"/>
  <c r="E841" i="7"/>
  <c r="F841" i="7"/>
  <c r="E842" i="7"/>
  <c r="F842" i="7"/>
  <c r="E843" i="7"/>
  <c r="F843" i="7"/>
  <c r="E844" i="7"/>
  <c r="F844" i="7"/>
  <c r="E845" i="7"/>
  <c r="F845" i="7"/>
  <c r="E846" i="7"/>
  <c r="F846" i="7"/>
  <c r="E847" i="7"/>
  <c r="F847" i="7"/>
  <c r="E848" i="7"/>
  <c r="F848" i="7"/>
  <c r="E849" i="7"/>
  <c r="F849" i="7"/>
  <c r="E850" i="7"/>
  <c r="F850" i="7"/>
  <c r="E851" i="7"/>
  <c r="F851" i="7"/>
  <c r="E852" i="7"/>
  <c r="F852" i="7"/>
  <c r="E853" i="7"/>
  <c r="F853" i="7"/>
  <c r="E854" i="7"/>
  <c r="F854" i="7"/>
  <c r="E855" i="7"/>
  <c r="F855" i="7"/>
  <c r="E856" i="7"/>
  <c r="F856" i="7"/>
  <c r="E857" i="7"/>
  <c r="F857" i="7"/>
  <c r="E858" i="7"/>
  <c r="F858" i="7"/>
  <c r="E859" i="7"/>
  <c r="F859" i="7"/>
  <c r="E860" i="7"/>
  <c r="F860" i="7"/>
  <c r="E861" i="7"/>
  <c r="F861" i="7"/>
  <c r="E862" i="7"/>
  <c r="F862" i="7"/>
  <c r="E863" i="7"/>
  <c r="F863" i="7"/>
  <c r="E864" i="7"/>
  <c r="F864" i="7"/>
  <c r="E865" i="7"/>
  <c r="F865" i="7"/>
  <c r="E866" i="7"/>
  <c r="F866" i="7"/>
  <c r="E867" i="7"/>
  <c r="F867" i="7"/>
  <c r="E868" i="7"/>
  <c r="F868" i="7"/>
  <c r="E869" i="7"/>
  <c r="F869" i="7"/>
  <c r="E870" i="7"/>
  <c r="F870" i="7"/>
  <c r="E871" i="7"/>
  <c r="F871" i="7"/>
  <c r="E872" i="7"/>
  <c r="F872" i="7"/>
  <c r="E873" i="7"/>
  <c r="F873" i="7"/>
  <c r="E874" i="7"/>
  <c r="F874" i="7"/>
  <c r="E875" i="7"/>
  <c r="F875" i="7"/>
  <c r="E876" i="7"/>
  <c r="F876" i="7"/>
  <c r="E877" i="7"/>
  <c r="F877" i="7"/>
  <c r="E878" i="7"/>
  <c r="F878" i="7"/>
  <c r="E879" i="7"/>
  <c r="F879" i="7"/>
  <c r="E880" i="7"/>
  <c r="F880" i="7"/>
  <c r="E881" i="7"/>
  <c r="F881" i="7"/>
  <c r="E882" i="7"/>
  <c r="F882" i="7"/>
  <c r="E883" i="7"/>
  <c r="F883" i="7"/>
  <c r="E884" i="7"/>
  <c r="F884" i="7"/>
  <c r="E885" i="7"/>
  <c r="F885" i="7"/>
  <c r="E886" i="7"/>
  <c r="F886" i="7"/>
  <c r="E887" i="7"/>
  <c r="F887" i="7"/>
  <c r="E888" i="7"/>
  <c r="F888" i="7"/>
  <c r="E889" i="7"/>
  <c r="F889" i="7"/>
  <c r="E890" i="7"/>
  <c r="F890" i="7"/>
  <c r="E891" i="7"/>
  <c r="F891" i="7"/>
  <c r="E892" i="7"/>
  <c r="F892" i="7"/>
  <c r="E893" i="7"/>
  <c r="F893" i="7"/>
  <c r="E894" i="7"/>
  <c r="F894" i="7"/>
  <c r="E895" i="7"/>
  <c r="F895" i="7"/>
  <c r="E896" i="7"/>
  <c r="F896" i="7"/>
  <c r="E897" i="7"/>
  <c r="F897" i="7"/>
  <c r="E898" i="7"/>
  <c r="F898" i="7"/>
  <c r="E899" i="7"/>
  <c r="F899" i="7"/>
  <c r="E900" i="7"/>
  <c r="F900" i="7"/>
  <c r="E901" i="7"/>
  <c r="F901" i="7"/>
  <c r="E902" i="7"/>
  <c r="F902" i="7"/>
  <c r="E903" i="7"/>
  <c r="F903" i="7"/>
  <c r="E904" i="7"/>
  <c r="F904" i="7"/>
  <c r="E905" i="7"/>
  <c r="F905" i="7"/>
  <c r="E906" i="7"/>
  <c r="F906" i="7"/>
  <c r="E907" i="7"/>
  <c r="F907" i="7"/>
  <c r="E908" i="7"/>
  <c r="F908" i="7"/>
  <c r="E909" i="7"/>
  <c r="F909" i="7"/>
  <c r="E910" i="7"/>
  <c r="F910" i="7"/>
  <c r="E911" i="7"/>
  <c r="F911" i="7"/>
  <c r="E912" i="7"/>
  <c r="F912" i="7"/>
  <c r="E913" i="7"/>
  <c r="F913" i="7"/>
  <c r="E914" i="7"/>
  <c r="F914" i="7"/>
  <c r="E915" i="7"/>
  <c r="F915" i="7"/>
  <c r="E916" i="7"/>
  <c r="F916" i="7"/>
  <c r="E917" i="7"/>
  <c r="F917" i="7"/>
  <c r="E918" i="7"/>
  <c r="F918" i="7"/>
  <c r="E919" i="7"/>
  <c r="F919" i="7"/>
  <c r="E920" i="7"/>
  <c r="F920" i="7"/>
  <c r="E921" i="7"/>
  <c r="F921" i="7"/>
  <c r="E922" i="7"/>
  <c r="F922" i="7"/>
  <c r="E923" i="7"/>
  <c r="F923" i="7"/>
  <c r="E924" i="7"/>
  <c r="F924" i="7"/>
  <c r="E925" i="7"/>
  <c r="F925" i="7"/>
  <c r="E926" i="7"/>
  <c r="F926" i="7"/>
  <c r="E927" i="7"/>
  <c r="F927" i="7"/>
  <c r="E928" i="7"/>
  <c r="F928" i="7"/>
  <c r="E929" i="7"/>
  <c r="F929" i="7"/>
  <c r="E930" i="7"/>
  <c r="F930" i="7"/>
  <c r="E931" i="7"/>
  <c r="F931" i="7"/>
  <c r="E932" i="7"/>
  <c r="F932" i="7"/>
  <c r="E933" i="7"/>
  <c r="F933" i="7"/>
  <c r="E934" i="7"/>
  <c r="F934" i="7"/>
  <c r="E935" i="7"/>
  <c r="F935" i="7"/>
  <c r="E936" i="7"/>
  <c r="F936" i="7"/>
  <c r="E937" i="7"/>
  <c r="F937" i="7"/>
  <c r="E938" i="7"/>
  <c r="F938" i="7"/>
  <c r="E939" i="7"/>
  <c r="F939" i="7"/>
  <c r="E940" i="7"/>
  <c r="F940" i="7"/>
  <c r="E941" i="7"/>
  <c r="F941" i="7"/>
  <c r="E942" i="7"/>
  <c r="F942" i="7"/>
  <c r="E943" i="7"/>
  <c r="F943" i="7"/>
  <c r="E944" i="7"/>
  <c r="F944" i="7"/>
  <c r="E945" i="7"/>
  <c r="F945" i="7"/>
  <c r="E946" i="7"/>
  <c r="F946" i="7"/>
  <c r="E947" i="7"/>
  <c r="F947" i="7"/>
  <c r="E948" i="7"/>
  <c r="F948" i="7"/>
  <c r="E949" i="7"/>
  <c r="E950" i="7"/>
  <c r="F950" i="7"/>
  <c r="E951" i="7"/>
  <c r="F951" i="7"/>
  <c r="E952" i="7"/>
  <c r="F952" i="7"/>
  <c r="E953" i="7"/>
  <c r="F953" i="7"/>
  <c r="E954" i="7"/>
  <c r="F954" i="7"/>
  <c r="E955" i="7"/>
  <c r="F955" i="7"/>
  <c r="E956" i="7"/>
  <c r="F956" i="7"/>
  <c r="E957" i="7"/>
  <c r="E958" i="7"/>
  <c r="F958" i="7"/>
  <c r="E959" i="7"/>
  <c r="F959" i="7"/>
  <c r="E960" i="7"/>
  <c r="F960" i="7"/>
  <c r="E961" i="7"/>
  <c r="F961" i="7"/>
  <c r="E962" i="7"/>
  <c r="F962" i="7"/>
  <c r="E963" i="7"/>
  <c r="F963" i="7"/>
  <c r="E964" i="7"/>
  <c r="F964" i="7"/>
  <c r="E965" i="7"/>
  <c r="F965" i="7"/>
  <c r="E966" i="7"/>
  <c r="F966" i="7"/>
  <c r="E967" i="7"/>
  <c r="F967" i="7"/>
  <c r="E968" i="7"/>
  <c r="F968" i="7"/>
  <c r="E969" i="7"/>
  <c r="F969" i="7"/>
  <c r="E970" i="7"/>
  <c r="F970" i="7"/>
  <c r="E971" i="7"/>
  <c r="F971" i="7"/>
  <c r="E972" i="7"/>
  <c r="F972" i="7"/>
  <c r="E973" i="7"/>
  <c r="F973" i="7"/>
  <c r="E974" i="7"/>
  <c r="F974" i="7"/>
  <c r="E975" i="7"/>
  <c r="F975" i="7"/>
  <c r="E976" i="7"/>
  <c r="F976" i="7"/>
  <c r="E977" i="7"/>
  <c r="F977" i="7"/>
  <c r="E978" i="7"/>
  <c r="F978" i="7"/>
  <c r="E979" i="7"/>
  <c r="F979" i="7"/>
  <c r="E980" i="7"/>
  <c r="F980" i="7"/>
  <c r="E981" i="7"/>
  <c r="F981" i="7"/>
  <c r="E982" i="7"/>
  <c r="F982" i="7"/>
  <c r="E983" i="7"/>
  <c r="F983" i="7"/>
  <c r="E984" i="7"/>
  <c r="F984" i="7"/>
  <c r="E985" i="7"/>
  <c r="F985" i="7"/>
  <c r="E986" i="7"/>
  <c r="F986" i="7"/>
  <c r="E987" i="7"/>
  <c r="F987" i="7"/>
  <c r="E988" i="7"/>
  <c r="F988" i="7"/>
  <c r="E989" i="7"/>
  <c r="F989" i="7"/>
  <c r="E990" i="7"/>
  <c r="F990" i="7"/>
  <c r="E991" i="7"/>
  <c r="F991" i="7"/>
  <c r="E992" i="7"/>
  <c r="F992" i="7"/>
  <c r="E993" i="7"/>
  <c r="F993" i="7"/>
  <c r="E994" i="7"/>
  <c r="F994" i="7"/>
  <c r="E995" i="7"/>
  <c r="F995" i="7"/>
  <c r="E996" i="7"/>
  <c r="F996" i="7"/>
  <c r="E997" i="7"/>
  <c r="F997" i="7"/>
  <c r="E998" i="7"/>
  <c r="F998" i="7"/>
  <c r="E999" i="7"/>
  <c r="F999" i="7"/>
  <c r="E1000" i="7"/>
  <c r="F1000" i="7"/>
  <c r="E1001" i="7"/>
  <c r="F1001" i="7"/>
  <c r="E1002" i="7"/>
  <c r="F1002" i="7"/>
  <c r="E1003" i="7"/>
  <c r="F1003" i="7"/>
  <c r="E1004" i="7"/>
  <c r="F1004" i="7"/>
  <c r="E1005" i="7"/>
  <c r="F1005" i="7"/>
  <c r="E1006" i="7"/>
  <c r="F1006" i="7"/>
  <c r="E1007" i="7"/>
  <c r="F1007" i="7"/>
  <c r="E1008" i="7"/>
  <c r="F1008" i="7"/>
  <c r="E1009" i="7"/>
  <c r="F1009" i="7"/>
  <c r="E1010" i="7"/>
  <c r="F1010" i="7"/>
  <c r="E1011" i="7"/>
  <c r="F1011" i="7"/>
  <c r="E1012" i="7"/>
  <c r="F1012" i="7"/>
  <c r="E1013" i="7"/>
  <c r="F1013" i="7"/>
  <c r="E1014" i="7"/>
  <c r="F1014" i="7"/>
  <c r="E1015" i="7"/>
  <c r="F1015" i="7"/>
  <c r="E1016" i="7"/>
  <c r="F1016" i="7"/>
  <c r="B15" i="1" l="1"/>
  <c r="L969" i="7"/>
  <c r="K969" i="7"/>
  <c r="L913" i="7"/>
  <c r="K913" i="7"/>
  <c r="K865" i="7"/>
  <c r="L865" i="7" s="1"/>
  <c r="K1008" i="7"/>
  <c r="L1008" i="7" s="1"/>
  <c r="L992" i="7"/>
  <c r="K992" i="7"/>
  <c r="L968" i="7"/>
  <c r="K968" i="7"/>
  <c r="K960" i="7"/>
  <c r="L960" i="7" s="1"/>
  <c r="K944" i="7"/>
  <c r="L944" i="7" s="1"/>
  <c r="L928" i="7"/>
  <c r="K928" i="7"/>
  <c r="L920" i="7"/>
  <c r="K920" i="7"/>
  <c r="K912" i="7"/>
  <c r="L912" i="7" s="1"/>
  <c r="K904" i="7"/>
  <c r="L904" i="7" s="1"/>
  <c r="L896" i="7"/>
  <c r="K896" i="7"/>
  <c r="L888" i="7"/>
  <c r="K888" i="7"/>
  <c r="K880" i="7"/>
  <c r="L880" i="7" s="1"/>
  <c r="K872" i="7"/>
  <c r="L872" i="7" s="1"/>
  <c r="L864" i="7"/>
  <c r="K864" i="7"/>
  <c r="L856" i="7"/>
  <c r="K856" i="7"/>
  <c r="K848" i="7"/>
  <c r="L848" i="7" s="1"/>
  <c r="K840" i="7"/>
  <c r="L840" i="7" s="1"/>
  <c r="L832" i="7"/>
  <c r="K832" i="7"/>
  <c r="L824" i="7"/>
  <c r="K824" i="7"/>
  <c r="K816" i="7"/>
  <c r="L816" i="7" s="1"/>
  <c r="K808" i="7"/>
  <c r="L808" i="7" s="1"/>
  <c r="L800" i="7"/>
  <c r="K800" i="7"/>
  <c r="L792" i="7"/>
  <c r="K792" i="7"/>
  <c r="K784" i="7"/>
  <c r="L784" i="7" s="1"/>
  <c r="K768" i="7"/>
  <c r="L768" i="7" s="1"/>
  <c r="L760" i="7"/>
  <c r="K760" i="7"/>
  <c r="L752" i="7"/>
  <c r="K752" i="7"/>
  <c r="K744" i="7"/>
  <c r="L744" i="7" s="1"/>
  <c r="K736" i="7"/>
  <c r="L736" i="7" s="1"/>
  <c r="L728" i="7"/>
  <c r="K728" i="7"/>
  <c r="L720" i="7"/>
  <c r="K720" i="7"/>
  <c r="K712" i="7"/>
  <c r="L712" i="7" s="1"/>
  <c r="K704" i="7"/>
  <c r="L704" i="7" s="1"/>
  <c r="L696" i="7"/>
  <c r="K696" i="7"/>
  <c r="L688" i="7"/>
  <c r="K688" i="7"/>
  <c r="K680" i="7"/>
  <c r="L680" i="7" s="1"/>
  <c r="K672" i="7"/>
  <c r="L672" i="7" s="1"/>
  <c r="L664" i="7"/>
  <c r="K664" i="7"/>
  <c r="L656" i="7"/>
  <c r="K656" i="7"/>
  <c r="K648" i="7"/>
  <c r="L648" i="7" s="1"/>
  <c r="K640" i="7"/>
  <c r="L640" i="7" s="1"/>
  <c r="L632" i="7"/>
  <c r="K632" i="7"/>
  <c r="L624" i="7"/>
  <c r="K624" i="7"/>
  <c r="K616" i="7"/>
  <c r="L616" i="7" s="1"/>
  <c r="K608" i="7"/>
  <c r="L608" i="7" s="1"/>
  <c r="L600" i="7"/>
  <c r="K600" i="7"/>
  <c r="L592" i="7"/>
  <c r="K592" i="7"/>
  <c r="K584" i="7"/>
  <c r="L584" i="7" s="1"/>
  <c r="K576" i="7"/>
  <c r="L576" i="7" s="1"/>
  <c r="L568" i="7"/>
  <c r="K568" i="7"/>
  <c r="L560" i="7"/>
  <c r="K560" i="7"/>
  <c r="K552" i="7"/>
  <c r="L552" i="7" s="1"/>
  <c r="K544" i="7"/>
  <c r="L544" i="7" s="1"/>
  <c r="L536" i="7"/>
  <c r="K536" i="7"/>
  <c r="L528" i="7"/>
  <c r="K528" i="7"/>
  <c r="K520" i="7"/>
  <c r="L520" i="7" s="1"/>
  <c r="K512" i="7"/>
  <c r="L512" i="7" s="1"/>
  <c r="L504" i="7"/>
  <c r="K504" i="7"/>
  <c r="L496" i="7"/>
  <c r="K496" i="7"/>
  <c r="K488" i="7"/>
  <c r="L488" i="7" s="1"/>
  <c r="K480" i="7"/>
  <c r="L480" i="7" s="1"/>
  <c r="L472" i="7"/>
  <c r="K472" i="7"/>
  <c r="L464" i="7"/>
  <c r="K464" i="7"/>
  <c r="K456" i="7"/>
  <c r="L456" i="7" s="1"/>
  <c r="K448" i="7"/>
  <c r="L448" i="7" s="1"/>
  <c r="L440" i="7"/>
  <c r="K440" i="7"/>
  <c r="L432" i="7"/>
  <c r="K432" i="7"/>
  <c r="K424" i="7"/>
  <c r="L424" i="7" s="1"/>
  <c r="K416" i="7"/>
  <c r="L416" i="7" s="1"/>
  <c r="L408" i="7"/>
  <c r="K408" i="7"/>
  <c r="L400" i="7"/>
  <c r="K400" i="7"/>
  <c r="K392" i="7"/>
  <c r="L392" i="7" s="1"/>
  <c r="K384" i="7"/>
  <c r="L384" i="7" s="1"/>
  <c r="L376" i="7"/>
  <c r="K376" i="7"/>
  <c r="L368" i="7"/>
  <c r="K368" i="7"/>
  <c r="K360" i="7"/>
  <c r="L360" i="7" s="1"/>
  <c r="K352" i="7"/>
  <c r="L352" i="7" s="1"/>
  <c r="L344" i="7"/>
  <c r="K344" i="7"/>
  <c r="L336" i="7"/>
  <c r="K336" i="7"/>
  <c r="K328" i="7"/>
  <c r="L328" i="7" s="1"/>
  <c r="K320" i="7"/>
  <c r="L320" i="7" s="1"/>
  <c r="L312" i="7"/>
  <c r="K312" i="7"/>
  <c r="L304" i="7"/>
  <c r="K304" i="7"/>
  <c r="K296" i="7"/>
  <c r="L296" i="7" s="1"/>
  <c r="K288" i="7"/>
  <c r="L288" i="7" s="1"/>
  <c r="L280" i="7"/>
  <c r="K280" i="7"/>
  <c r="L272" i="7"/>
  <c r="K272" i="7"/>
  <c r="K264" i="7"/>
  <c r="L264" i="7" s="1"/>
  <c r="K256" i="7"/>
  <c r="L256" i="7" s="1"/>
  <c r="L248" i="7"/>
  <c r="K248" i="7"/>
  <c r="L240" i="7"/>
  <c r="K240" i="7"/>
  <c r="K232" i="7"/>
  <c r="L232" i="7" s="1"/>
  <c r="K224" i="7"/>
  <c r="L224" i="7" s="1"/>
  <c r="L216" i="7"/>
  <c r="K216" i="7"/>
  <c r="L208" i="7"/>
  <c r="K208" i="7"/>
  <c r="K200" i="7"/>
  <c r="L200" i="7" s="1"/>
  <c r="K192" i="7"/>
  <c r="L192" i="7" s="1"/>
  <c r="L184" i="7"/>
  <c r="K184" i="7"/>
  <c r="L176" i="7"/>
  <c r="K176" i="7"/>
  <c r="K168" i="7"/>
  <c r="L168" i="7" s="1"/>
  <c r="K160" i="7"/>
  <c r="L160" i="7" s="1"/>
  <c r="L152" i="7"/>
  <c r="K152" i="7"/>
  <c r="L144" i="7"/>
  <c r="K144" i="7"/>
  <c r="K136" i="7"/>
  <c r="L136" i="7" s="1"/>
  <c r="K128" i="7"/>
  <c r="L128" i="7" s="1"/>
  <c r="L120" i="7"/>
  <c r="K120" i="7"/>
  <c r="L112" i="7"/>
  <c r="K112" i="7"/>
  <c r="K104" i="7"/>
  <c r="L104" i="7" s="1"/>
  <c r="K96" i="7"/>
  <c r="L96" i="7" s="1"/>
  <c r="L88" i="7"/>
  <c r="K88" i="7"/>
  <c r="L80" i="7"/>
  <c r="K80" i="7"/>
  <c r="K72" i="7"/>
  <c r="L72" i="7" s="1"/>
  <c r="K64" i="7"/>
  <c r="L64" i="7" s="1"/>
  <c r="L56" i="7"/>
  <c r="K56" i="7"/>
  <c r="L48" i="7"/>
  <c r="K48" i="7"/>
  <c r="K40" i="7"/>
  <c r="L40" i="7" s="1"/>
  <c r="K32" i="7"/>
  <c r="L32" i="7" s="1"/>
  <c r="L24" i="7"/>
  <c r="K24" i="7"/>
  <c r="L16" i="7"/>
  <c r="K16" i="7"/>
  <c r="K8" i="7"/>
  <c r="L8" i="7" s="1"/>
  <c r="K2" i="7"/>
  <c r="L2" i="7" s="1"/>
  <c r="L937" i="7"/>
  <c r="K937" i="7"/>
  <c r="L849" i="7"/>
  <c r="K849" i="7"/>
  <c r="K1016" i="7"/>
  <c r="L1016" i="7" s="1"/>
  <c r="K1000" i="7"/>
  <c r="L1000" i="7" s="1"/>
  <c r="L976" i="7"/>
  <c r="K976" i="7"/>
  <c r="L952" i="7"/>
  <c r="K952" i="7"/>
  <c r="K776" i="7"/>
  <c r="L776" i="7" s="1"/>
  <c r="L1007" i="7"/>
  <c r="L999" i="7"/>
  <c r="L983" i="7"/>
  <c r="K967" i="7"/>
  <c r="L967" i="7" s="1"/>
  <c r="K959" i="7"/>
  <c r="L959" i="7" s="1"/>
  <c r="L951" i="7"/>
  <c r="K951" i="7"/>
  <c r="L935" i="7"/>
  <c r="K935" i="7"/>
  <c r="L927" i="7"/>
  <c r="K927" i="7"/>
  <c r="L919" i="7"/>
  <c r="K919" i="7"/>
  <c r="L911" i="7"/>
  <c r="L903" i="7"/>
  <c r="K903" i="7"/>
  <c r="K895" i="7"/>
  <c r="L895" i="7" s="1"/>
  <c r="K887" i="7"/>
  <c r="L887" i="7" s="1"/>
  <c r="L879" i="7"/>
  <c r="K871" i="7"/>
  <c r="L871" i="7" s="1"/>
  <c r="L863" i="7"/>
  <c r="K863" i="7"/>
  <c r="L855" i="7"/>
  <c r="K855" i="7"/>
  <c r="L847" i="7"/>
  <c r="L839" i="7"/>
  <c r="K839" i="7"/>
  <c r="L831" i="7"/>
  <c r="K831" i="7"/>
  <c r="K823" i="7"/>
  <c r="L823" i="7" s="1"/>
  <c r="K815" i="7"/>
  <c r="L815" i="7" s="1"/>
  <c r="L807" i="7"/>
  <c r="K807" i="7"/>
  <c r="L799" i="7"/>
  <c r="K799" i="7"/>
  <c r="K791" i="7"/>
  <c r="L791" i="7" s="1"/>
  <c r="K783" i="7"/>
  <c r="L783" i="7" s="1"/>
  <c r="L775" i="7"/>
  <c r="K775" i="7"/>
  <c r="L767" i="7"/>
  <c r="K767" i="7"/>
  <c r="K759" i="7"/>
  <c r="L759" i="7" s="1"/>
  <c r="K751" i="7"/>
  <c r="L751" i="7" s="1"/>
  <c r="L743" i="7"/>
  <c r="K743" i="7"/>
  <c r="L735" i="7"/>
  <c r="K735" i="7"/>
  <c r="K727" i="7"/>
  <c r="L727" i="7" s="1"/>
  <c r="K719" i="7"/>
  <c r="L719" i="7" s="1"/>
  <c r="L711" i="7"/>
  <c r="K711" i="7"/>
  <c r="L703" i="7"/>
  <c r="K703" i="7"/>
  <c r="K991" i="7"/>
  <c r="L991" i="7" s="1"/>
  <c r="K911" i="7"/>
  <c r="L1001" i="7"/>
  <c r="K1001" i="7"/>
  <c r="K961" i="7"/>
  <c r="L961" i="7" s="1"/>
  <c r="L825" i="7"/>
  <c r="L936" i="7"/>
  <c r="K936" i="7"/>
  <c r="K1014" i="7"/>
  <c r="L1014" i="7" s="1"/>
  <c r="K1006" i="7"/>
  <c r="L1006" i="7" s="1"/>
  <c r="L998" i="7"/>
  <c r="K998" i="7"/>
  <c r="L990" i="7"/>
  <c r="K990" i="7"/>
  <c r="L982" i="7"/>
  <c r="K982" i="7"/>
  <c r="K974" i="7"/>
  <c r="L974" i="7" s="1"/>
  <c r="L966" i="7"/>
  <c r="K966" i="7"/>
  <c r="L958" i="7"/>
  <c r="K958" i="7"/>
  <c r="K950" i="7"/>
  <c r="L950" i="7" s="1"/>
  <c r="K942" i="7"/>
  <c r="L942" i="7" s="1"/>
  <c r="L934" i="7"/>
  <c r="K934" i="7"/>
  <c r="L926" i="7"/>
  <c r="K926" i="7"/>
  <c r="L918" i="7"/>
  <c r="K918" i="7"/>
  <c r="K910" i="7"/>
  <c r="L910" i="7" s="1"/>
  <c r="L902" i="7"/>
  <c r="K902" i="7"/>
  <c r="L894" i="7"/>
  <c r="K894" i="7"/>
  <c r="K886" i="7"/>
  <c r="L886" i="7" s="1"/>
  <c r="K878" i="7"/>
  <c r="L878" i="7" s="1"/>
  <c r="L870" i="7"/>
  <c r="K870" i="7"/>
  <c r="L862" i="7"/>
  <c r="K862" i="7"/>
  <c r="L854" i="7"/>
  <c r="K854" i="7"/>
  <c r="K846" i="7"/>
  <c r="L846" i="7" s="1"/>
  <c r="L838" i="7"/>
  <c r="K838" i="7"/>
  <c r="L830" i="7"/>
  <c r="K830" i="7"/>
  <c r="L822" i="7"/>
  <c r="K822" i="7"/>
  <c r="K814" i="7"/>
  <c r="L814" i="7" s="1"/>
  <c r="L806" i="7"/>
  <c r="K806" i="7"/>
  <c r="L798" i="7"/>
  <c r="K798" i="7"/>
  <c r="L790" i="7"/>
  <c r="K790" i="7"/>
  <c r="K782" i="7"/>
  <c r="L782" i="7" s="1"/>
  <c r="L774" i="7"/>
  <c r="K774" i="7"/>
  <c r="L766" i="7"/>
  <c r="K766" i="7"/>
  <c r="K758" i="7"/>
  <c r="L758" i="7" s="1"/>
  <c r="K750" i="7"/>
  <c r="L750" i="7" s="1"/>
  <c r="L742" i="7"/>
  <c r="K742" i="7"/>
  <c r="L734" i="7"/>
  <c r="K734" i="7"/>
  <c r="L726" i="7"/>
  <c r="K726" i="7"/>
  <c r="K718" i="7"/>
  <c r="L718" i="7" s="1"/>
  <c r="L710" i="7"/>
  <c r="K710" i="7"/>
  <c r="L702" i="7"/>
  <c r="K702" i="7"/>
  <c r="K694" i="7"/>
  <c r="L694" i="7" s="1"/>
  <c r="K686" i="7"/>
  <c r="L686" i="7" s="1"/>
  <c r="L678" i="7"/>
  <c r="K678" i="7"/>
  <c r="L670" i="7"/>
  <c r="K670" i="7"/>
  <c r="L662" i="7"/>
  <c r="K662" i="7"/>
  <c r="K654" i="7"/>
  <c r="L654" i="7" s="1"/>
  <c r="L646" i="7"/>
  <c r="K646" i="7"/>
  <c r="K983" i="7"/>
  <c r="K993" i="7"/>
  <c r="L993" i="7" s="1"/>
  <c r="L945" i="7"/>
  <c r="K945" i="7"/>
  <c r="L897" i="7"/>
  <c r="K897" i="7"/>
  <c r="K841" i="7"/>
  <c r="L841" i="7" s="1"/>
  <c r="L984" i="7"/>
  <c r="K984" i="7"/>
  <c r="K1013" i="7"/>
  <c r="L1013" i="7" s="1"/>
  <c r="L1005" i="7"/>
  <c r="K1005" i="7"/>
  <c r="L997" i="7"/>
  <c r="K997" i="7"/>
  <c r="K989" i="7"/>
  <c r="L989" i="7" s="1"/>
  <c r="K981" i="7"/>
  <c r="L981" i="7" s="1"/>
  <c r="L973" i="7"/>
  <c r="K973" i="7"/>
  <c r="L965" i="7"/>
  <c r="K965" i="7"/>
  <c r="L957" i="7"/>
  <c r="K957" i="7"/>
  <c r="K949" i="7"/>
  <c r="L949" i="7" s="1"/>
  <c r="L941" i="7"/>
  <c r="K941" i="7"/>
  <c r="L933" i="7"/>
  <c r="K933" i="7"/>
  <c r="K925" i="7"/>
  <c r="L925" i="7" s="1"/>
  <c r="K917" i="7"/>
  <c r="L917" i="7" s="1"/>
  <c r="L909" i="7"/>
  <c r="K909" i="7"/>
  <c r="L901" i="7"/>
  <c r="K901" i="7"/>
  <c r="L893" i="7"/>
  <c r="K893" i="7"/>
  <c r="K885" i="7"/>
  <c r="L885" i="7" s="1"/>
  <c r="L877" i="7"/>
  <c r="K877" i="7"/>
  <c r="L869" i="7"/>
  <c r="K869" i="7"/>
  <c r="K861" i="7"/>
  <c r="L861" i="7" s="1"/>
  <c r="K853" i="7"/>
  <c r="L853" i="7" s="1"/>
  <c r="L845" i="7"/>
  <c r="K845" i="7"/>
  <c r="L837" i="7"/>
  <c r="K837" i="7"/>
  <c r="L829" i="7"/>
  <c r="K829" i="7"/>
  <c r="K821" i="7"/>
  <c r="L821" i="7" s="1"/>
  <c r="L813" i="7"/>
  <c r="K813" i="7"/>
  <c r="K975" i="7"/>
  <c r="L975" i="7" s="1"/>
  <c r="K889" i="7"/>
  <c r="L889" i="7" s="1"/>
  <c r="L985" i="7"/>
  <c r="K985" i="7"/>
  <c r="L921" i="7"/>
  <c r="L881" i="7"/>
  <c r="K881" i="7"/>
  <c r="K833" i="7"/>
  <c r="L833" i="7" s="1"/>
  <c r="K1012" i="7"/>
  <c r="L1012" i="7" s="1"/>
  <c r="L1004" i="7"/>
  <c r="K1004" i="7"/>
  <c r="L996" i="7"/>
  <c r="K996" i="7"/>
  <c r="K988" i="7"/>
  <c r="L988" i="7" s="1"/>
  <c r="K980" i="7"/>
  <c r="L980" i="7" s="1"/>
  <c r="L972" i="7"/>
  <c r="K972" i="7"/>
  <c r="L964" i="7"/>
  <c r="L956" i="7"/>
  <c r="K956" i="7"/>
  <c r="L948" i="7"/>
  <c r="K948" i="7"/>
  <c r="K940" i="7"/>
  <c r="L940" i="7" s="1"/>
  <c r="L932" i="7"/>
  <c r="L924" i="7"/>
  <c r="K924" i="7"/>
  <c r="K916" i="7"/>
  <c r="L916" i="7" s="1"/>
  <c r="K908" i="7"/>
  <c r="L908" i="7" s="1"/>
  <c r="L900" i="7"/>
  <c r="K892" i="7"/>
  <c r="L892" i="7" s="1"/>
  <c r="L884" i="7"/>
  <c r="K884" i="7"/>
  <c r="L876" i="7"/>
  <c r="K876" i="7"/>
  <c r="L860" i="7"/>
  <c r="K860" i="7"/>
  <c r="L852" i="7"/>
  <c r="K852" i="7"/>
  <c r="K844" i="7"/>
  <c r="L844" i="7" s="1"/>
  <c r="L836" i="7"/>
  <c r="L828" i="7"/>
  <c r="K828" i="7"/>
  <c r="K820" i="7"/>
  <c r="L820" i="7" s="1"/>
  <c r="L812" i="7"/>
  <c r="K812" i="7"/>
  <c r="L804" i="7"/>
  <c r="K804" i="7"/>
  <c r="L796" i="7"/>
  <c r="K796" i="7"/>
  <c r="K788" i="7"/>
  <c r="L788" i="7" s="1"/>
  <c r="L780" i="7"/>
  <c r="K780" i="7"/>
  <c r="L772" i="7"/>
  <c r="K772" i="7"/>
  <c r="K764" i="7"/>
  <c r="L764" i="7" s="1"/>
  <c r="K756" i="7"/>
  <c r="L756" i="7" s="1"/>
  <c r="L748" i="7"/>
  <c r="K748" i="7"/>
  <c r="L740" i="7"/>
  <c r="K740" i="7"/>
  <c r="L732" i="7"/>
  <c r="K732" i="7"/>
  <c r="K724" i="7"/>
  <c r="L724" i="7" s="1"/>
  <c r="L716" i="7"/>
  <c r="K716" i="7"/>
  <c r="L708" i="7"/>
  <c r="K708" i="7"/>
  <c r="K700" i="7"/>
  <c r="L700" i="7" s="1"/>
  <c r="K692" i="7"/>
  <c r="L692" i="7" s="1"/>
  <c r="L684" i="7"/>
  <c r="K684" i="7"/>
  <c r="L676" i="7"/>
  <c r="K676" i="7"/>
  <c r="L668" i="7"/>
  <c r="K668" i="7"/>
  <c r="K660" i="7"/>
  <c r="L660" i="7" s="1"/>
  <c r="L652" i="7"/>
  <c r="K652" i="7"/>
  <c r="L644" i="7"/>
  <c r="K644" i="7"/>
  <c r="K636" i="7"/>
  <c r="L636" i="7" s="1"/>
  <c r="K628" i="7"/>
  <c r="L628" i="7" s="1"/>
  <c r="L620" i="7"/>
  <c r="K620" i="7"/>
  <c r="L612" i="7"/>
  <c r="K612" i="7"/>
  <c r="L604" i="7"/>
  <c r="K604" i="7"/>
  <c r="K596" i="7"/>
  <c r="L596" i="7" s="1"/>
  <c r="L588" i="7"/>
  <c r="K588" i="7"/>
  <c r="L580" i="7"/>
  <c r="K580" i="7"/>
  <c r="L572" i="7"/>
  <c r="K572" i="7"/>
  <c r="K564" i="7"/>
  <c r="L564" i="7" s="1"/>
  <c r="L556" i="7"/>
  <c r="K556" i="7"/>
  <c r="L548" i="7"/>
  <c r="K548" i="7"/>
  <c r="L540" i="7"/>
  <c r="K540" i="7"/>
  <c r="K532" i="7"/>
  <c r="L532" i="7" s="1"/>
  <c r="L524" i="7"/>
  <c r="K524" i="7"/>
  <c r="L516" i="7"/>
  <c r="K516" i="7"/>
  <c r="K508" i="7"/>
  <c r="L508" i="7" s="1"/>
  <c r="K500" i="7"/>
  <c r="L500" i="7" s="1"/>
  <c r="L492" i="7"/>
  <c r="K492" i="7"/>
  <c r="L484" i="7"/>
  <c r="K484" i="7"/>
  <c r="L476" i="7"/>
  <c r="K476" i="7"/>
  <c r="K468" i="7"/>
  <c r="L468" i="7" s="1"/>
  <c r="L460" i="7"/>
  <c r="K460" i="7"/>
  <c r="L452" i="7"/>
  <c r="K452" i="7"/>
  <c r="K444" i="7"/>
  <c r="L444" i="7" s="1"/>
  <c r="K436" i="7"/>
  <c r="L436" i="7" s="1"/>
  <c r="L428" i="7"/>
  <c r="K428" i="7"/>
  <c r="L420" i="7"/>
  <c r="K420" i="7"/>
  <c r="L412" i="7"/>
  <c r="K412" i="7"/>
  <c r="K404" i="7"/>
  <c r="L404" i="7" s="1"/>
  <c r="L396" i="7"/>
  <c r="K396" i="7"/>
  <c r="L388" i="7"/>
  <c r="K388" i="7"/>
  <c r="K380" i="7"/>
  <c r="L380" i="7" s="1"/>
  <c r="K372" i="7"/>
  <c r="L372" i="7" s="1"/>
  <c r="L364" i="7"/>
  <c r="K364" i="7"/>
  <c r="L356" i="7"/>
  <c r="K356" i="7"/>
  <c r="L348" i="7"/>
  <c r="K348" i="7"/>
  <c r="K340" i="7"/>
  <c r="L340" i="7" s="1"/>
  <c r="L332" i="7"/>
  <c r="K332" i="7"/>
  <c r="L324" i="7"/>
  <c r="K324" i="7"/>
  <c r="L316" i="7"/>
  <c r="K316" i="7"/>
  <c r="K308" i="7"/>
  <c r="L308" i="7" s="1"/>
  <c r="L300" i="7"/>
  <c r="K300" i="7"/>
  <c r="L292" i="7"/>
  <c r="K292" i="7"/>
  <c r="L284" i="7"/>
  <c r="K284" i="7"/>
  <c r="K276" i="7"/>
  <c r="L276" i="7" s="1"/>
  <c r="L268" i="7"/>
  <c r="K268" i="7"/>
  <c r="L260" i="7"/>
  <c r="K260" i="7"/>
  <c r="K252" i="7"/>
  <c r="L252" i="7" s="1"/>
  <c r="K244" i="7"/>
  <c r="L244" i="7" s="1"/>
  <c r="L236" i="7"/>
  <c r="K236" i="7"/>
  <c r="L228" i="7"/>
  <c r="K228" i="7"/>
  <c r="L220" i="7"/>
  <c r="K220" i="7"/>
  <c r="K212" i="7"/>
  <c r="L212" i="7" s="1"/>
  <c r="L204" i="7"/>
  <c r="K204" i="7"/>
  <c r="L196" i="7"/>
  <c r="K196" i="7"/>
  <c r="K188" i="7"/>
  <c r="L188" i="7" s="1"/>
  <c r="K180" i="7"/>
  <c r="L180" i="7" s="1"/>
  <c r="L172" i="7"/>
  <c r="K172" i="7"/>
  <c r="L164" i="7"/>
  <c r="K164" i="7"/>
  <c r="L156" i="7"/>
  <c r="K156" i="7"/>
  <c r="K148" i="7"/>
  <c r="L148" i="7" s="1"/>
  <c r="L140" i="7"/>
  <c r="K140" i="7"/>
  <c r="L132" i="7"/>
  <c r="K132" i="7"/>
  <c r="K124" i="7"/>
  <c r="L124" i="7" s="1"/>
  <c r="K116" i="7"/>
  <c r="L116" i="7" s="1"/>
  <c r="L108" i="7"/>
  <c r="K108" i="7"/>
  <c r="L100" i="7"/>
  <c r="K100" i="7"/>
  <c r="L92" i="7"/>
  <c r="K92" i="7"/>
  <c r="K84" i="7"/>
  <c r="L84" i="7" s="1"/>
  <c r="L76" i="7"/>
  <c r="K76" i="7"/>
  <c r="L68" i="7"/>
  <c r="K68" i="7"/>
  <c r="L60" i="7"/>
  <c r="K60" i="7"/>
  <c r="K52" i="7"/>
  <c r="L52" i="7" s="1"/>
  <c r="L44" i="7"/>
  <c r="K44" i="7"/>
  <c r="L36" i="7"/>
  <c r="K36" i="7"/>
  <c r="L28" i="7"/>
  <c r="K28" i="7"/>
  <c r="K20" i="7"/>
  <c r="L20" i="7" s="1"/>
  <c r="L12" i="7"/>
  <c r="K12" i="7"/>
  <c r="K964" i="7"/>
  <c r="K879" i="7"/>
  <c r="K977" i="7"/>
  <c r="L977" i="7" s="1"/>
  <c r="K929" i="7"/>
  <c r="L929" i="7" s="1"/>
  <c r="K1011" i="7"/>
  <c r="L1011" i="7" s="1"/>
  <c r="K1003" i="7"/>
  <c r="L1003" i="7" s="1"/>
  <c r="L995" i="7"/>
  <c r="K995" i="7"/>
  <c r="L987" i="7"/>
  <c r="K987" i="7"/>
  <c r="K979" i="7"/>
  <c r="L979" i="7" s="1"/>
  <c r="K971" i="7"/>
  <c r="L971" i="7" s="1"/>
  <c r="L963" i="7"/>
  <c r="K963" i="7"/>
  <c r="L955" i="7"/>
  <c r="K955" i="7"/>
  <c r="K947" i="7"/>
  <c r="L947" i="7" s="1"/>
  <c r="K939" i="7"/>
  <c r="L939" i="7" s="1"/>
  <c r="L931" i="7"/>
  <c r="K931" i="7"/>
  <c r="L923" i="7"/>
  <c r="K923" i="7"/>
  <c r="K915" i="7"/>
  <c r="L915" i="7" s="1"/>
  <c r="K907" i="7"/>
  <c r="L907" i="7" s="1"/>
  <c r="L899" i="7"/>
  <c r="K899" i="7"/>
  <c r="L891" i="7"/>
  <c r="K891" i="7"/>
  <c r="K883" i="7"/>
  <c r="L883" i="7" s="1"/>
  <c r="K875" i="7"/>
  <c r="L875" i="7" s="1"/>
  <c r="L867" i="7"/>
  <c r="K867" i="7"/>
  <c r="L859" i="7"/>
  <c r="K859" i="7"/>
  <c r="K851" i="7"/>
  <c r="L851" i="7" s="1"/>
  <c r="K843" i="7"/>
  <c r="L843" i="7" s="1"/>
  <c r="L835" i="7"/>
  <c r="K835" i="7"/>
  <c r="L827" i="7"/>
  <c r="K827" i="7"/>
  <c r="K819" i="7"/>
  <c r="L819" i="7" s="1"/>
  <c r="K811" i="7"/>
  <c r="L811" i="7" s="1"/>
  <c r="L803" i="7"/>
  <c r="K803" i="7"/>
  <c r="L795" i="7"/>
  <c r="K795" i="7"/>
  <c r="K787" i="7"/>
  <c r="L787" i="7" s="1"/>
  <c r="K779" i="7"/>
  <c r="L779" i="7" s="1"/>
  <c r="L771" i="7"/>
  <c r="K771" i="7"/>
  <c r="L763" i="7"/>
  <c r="K763" i="7"/>
  <c r="K755" i="7"/>
  <c r="L755" i="7" s="1"/>
  <c r="K747" i="7"/>
  <c r="L747" i="7" s="1"/>
  <c r="L739" i="7"/>
  <c r="K739" i="7"/>
  <c r="L731" i="7"/>
  <c r="K731" i="7"/>
  <c r="K723" i="7"/>
  <c r="L723" i="7" s="1"/>
  <c r="K715" i="7"/>
  <c r="L715" i="7"/>
  <c r="L707" i="7"/>
  <c r="K707" i="7"/>
  <c r="L699" i="7"/>
  <c r="K699" i="7"/>
  <c r="K691" i="7"/>
  <c r="L691" i="7" s="1"/>
  <c r="K683" i="7"/>
  <c r="L683" i="7" s="1"/>
  <c r="L675" i="7"/>
  <c r="K675" i="7"/>
  <c r="L667" i="7"/>
  <c r="K667" i="7"/>
  <c r="K659" i="7"/>
  <c r="L659" i="7" s="1"/>
  <c r="K651" i="7"/>
  <c r="L651" i="7" s="1"/>
  <c r="K643" i="7"/>
  <c r="L643" i="7" s="1"/>
  <c r="L635" i="7"/>
  <c r="K635" i="7"/>
  <c r="K627" i="7"/>
  <c r="L627" i="7" s="1"/>
  <c r="K619" i="7"/>
  <c r="L619" i="7" s="1"/>
  <c r="L611" i="7"/>
  <c r="K611" i="7"/>
  <c r="L603" i="7"/>
  <c r="K603" i="7"/>
  <c r="K595" i="7"/>
  <c r="L595" i="7" s="1"/>
  <c r="K587" i="7"/>
  <c r="L587" i="7" s="1"/>
  <c r="K579" i="7"/>
  <c r="L579" i="7" s="1"/>
  <c r="K571" i="7"/>
  <c r="L571" i="7" s="1"/>
  <c r="K563" i="7"/>
  <c r="L563" i="7" s="1"/>
  <c r="K555" i="7"/>
  <c r="L555" i="7" s="1"/>
  <c r="L547" i="7"/>
  <c r="K547" i="7"/>
  <c r="L539" i="7"/>
  <c r="K539" i="7"/>
  <c r="K531" i="7"/>
  <c r="L531" i="7" s="1"/>
  <c r="K523" i="7"/>
  <c r="L523" i="7" s="1"/>
  <c r="L515" i="7"/>
  <c r="K515" i="7"/>
  <c r="L507" i="7"/>
  <c r="K507" i="7"/>
  <c r="K499" i="7"/>
  <c r="L499" i="7" s="1"/>
  <c r="K491" i="7"/>
  <c r="L491" i="7" s="1"/>
  <c r="L483" i="7"/>
  <c r="K483" i="7"/>
  <c r="L475" i="7"/>
  <c r="K475" i="7"/>
  <c r="K467" i="7"/>
  <c r="L467" i="7"/>
  <c r="K459" i="7"/>
  <c r="L459" i="7" s="1"/>
  <c r="L451" i="7"/>
  <c r="K451" i="7"/>
  <c r="K443" i="7"/>
  <c r="L443" i="7" s="1"/>
  <c r="K435" i="7"/>
  <c r="L435" i="7" s="1"/>
  <c r="K427" i="7"/>
  <c r="L427" i="7" s="1"/>
  <c r="L419" i="7"/>
  <c r="K419" i="7"/>
  <c r="L411" i="7"/>
  <c r="K411" i="7"/>
  <c r="K403" i="7"/>
  <c r="L403" i="7" s="1"/>
  <c r="K395" i="7"/>
  <c r="L395" i="7" s="1"/>
  <c r="L387" i="7"/>
  <c r="K387" i="7"/>
  <c r="K379" i="7"/>
  <c r="L379" i="7" s="1"/>
  <c r="K371" i="7"/>
  <c r="L371" i="7"/>
  <c r="K363" i="7"/>
  <c r="L363" i="7" s="1"/>
  <c r="K868" i="7"/>
  <c r="L868" i="7" s="1"/>
  <c r="K1009" i="7"/>
  <c r="L1009" i="7" s="1"/>
  <c r="L953" i="7"/>
  <c r="K905" i="7"/>
  <c r="L905" i="7" s="1"/>
  <c r="K873" i="7"/>
  <c r="L873" i="7" s="1"/>
  <c r="L817" i="7"/>
  <c r="K817" i="7"/>
  <c r="K1010" i="7"/>
  <c r="L1010" i="7" s="1"/>
  <c r="K1002" i="7"/>
  <c r="L1002" i="7" s="1"/>
  <c r="K994" i="7"/>
  <c r="L994" i="7" s="1"/>
  <c r="L986" i="7"/>
  <c r="K986" i="7"/>
  <c r="L978" i="7"/>
  <c r="K978" i="7"/>
  <c r="K970" i="7"/>
  <c r="L970" i="7" s="1"/>
  <c r="K962" i="7"/>
  <c r="L962" i="7" s="1"/>
  <c r="L954" i="7"/>
  <c r="K954" i="7"/>
  <c r="K946" i="7"/>
  <c r="L946" i="7"/>
  <c r="K938" i="7"/>
  <c r="L938" i="7" s="1"/>
  <c r="K930" i="7"/>
  <c r="L930" i="7" s="1"/>
  <c r="L922" i="7"/>
  <c r="K922" i="7"/>
  <c r="K914" i="7"/>
  <c r="L914" i="7" s="1"/>
  <c r="K906" i="7"/>
  <c r="L906" i="7" s="1"/>
  <c r="K898" i="7"/>
  <c r="L898" i="7" s="1"/>
  <c r="L890" i="7"/>
  <c r="K890" i="7"/>
  <c r="K882" i="7"/>
  <c r="L882" i="7" s="1"/>
  <c r="K874" i="7"/>
  <c r="L874" i="7" s="1"/>
  <c r="K866" i="7"/>
  <c r="L866" i="7" s="1"/>
  <c r="L858" i="7"/>
  <c r="K858" i="7"/>
  <c r="L850" i="7"/>
  <c r="K850" i="7"/>
  <c r="K842" i="7"/>
  <c r="L842" i="7" s="1"/>
  <c r="K834" i="7"/>
  <c r="L834" i="7"/>
  <c r="L826" i="7"/>
  <c r="K826" i="7"/>
  <c r="L818" i="7"/>
  <c r="K818" i="7"/>
  <c r="K810" i="7"/>
  <c r="L810" i="7" s="1"/>
  <c r="K802" i="7"/>
  <c r="L802" i="7"/>
  <c r="L794" i="7"/>
  <c r="K794" i="7"/>
  <c r="K786" i="7"/>
  <c r="L786" i="7" s="1"/>
  <c r="K778" i="7"/>
  <c r="L778" i="7" s="1"/>
  <c r="K770" i="7"/>
  <c r="L770" i="7" s="1"/>
  <c r="L762" i="7"/>
  <c r="K762" i="7"/>
  <c r="K754" i="7"/>
  <c r="L754" i="7" s="1"/>
  <c r="K746" i="7"/>
  <c r="L746" i="7" s="1"/>
  <c r="K738" i="7"/>
  <c r="L738" i="7" s="1"/>
  <c r="L730" i="7"/>
  <c r="K730" i="7"/>
  <c r="K722" i="7"/>
  <c r="L722" i="7" s="1"/>
  <c r="K714" i="7"/>
  <c r="L714" i="7" s="1"/>
  <c r="K706" i="7"/>
  <c r="L706" i="7" s="1"/>
  <c r="L698" i="7"/>
  <c r="K698" i="7"/>
  <c r="K690" i="7"/>
  <c r="L690" i="7" s="1"/>
  <c r="K682" i="7"/>
  <c r="L682" i="7" s="1"/>
  <c r="K674" i="7"/>
  <c r="L674" i="7" s="1"/>
  <c r="L666" i="7"/>
  <c r="K666" i="7"/>
  <c r="K658" i="7"/>
  <c r="L658" i="7" s="1"/>
  <c r="K650" i="7"/>
  <c r="L650" i="7" s="1"/>
  <c r="K642" i="7"/>
  <c r="L642" i="7" s="1"/>
  <c r="L634" i="7"/>
  <c r="K634" i="7"/>
  <c r="K626" i="7"/>
  <c r="L626" i="7" s="1"/>
  <c r="K618" i="7"/>
  <c r="L618" i="7" s="1"/>
  <c r="K610" i="7"/>
  <c r="L610" i="7" s="1"/>
  <c r="L602" i="7"/>
  <c r="K602" i="7"/>
  <c r="K594" i="7"/>
  <c r="L594" i="7" s="1"/>
  <c r="K586" i="7"/>
  <c r="L586" i="7" s="1"/>
  <c r="K578" i="7"/>
  <c r="L578" i="7" s="1"/>
  <c r="L570" i="7"/>
  <c r="K570" i="7"/>
  <c r="L562" i="7"/>
  <c r="K562" i="7"/>
  <c r="K554" i="7"/>
  <c r="L554" i="7" s="1"/>
  <c r="K546" i="7"/>
  <c r="L546" i="7" s="1"/>
  <c r="L538" i="7"/>
  <c r="K538" i="7"/>
  <c r="K530" i="7"/>
  <c r="L530" i="7" s="1"/>
  <c r="K522" i="7"/>
  <c r="L522" i="7" s="1"/>
  <c r="K514" i="7"/>
  <c r="L514" i="7" s="1"/>
  <c r="K506" i="7"/>
  <c r="L506" i="7" s="1"/>
  <c r="K498" i="7"/>
  <c r="L498" i="7" s="1"/>
  <c r="K490" i="7"/>
  <c r="L490" i="7" s="1"/>
  <c r="K482" i="7"/>
  <c r="L482" i="7" s="1"/>
  <c r="L474" i="7"/>
  <c r="K474" i="7"/>
  <c r="K466" i="7"/>
  <c r="L466" i="7" s="1"/>
  <c r="K458" i="7"/>
  <c r="L458" i="7" s="1"/>
  <c r="K450" i="7"/>
  <c r="L450" i="7" s="1"/>
  <c r="K442" i="7"/>
  <c r="L442" i="7" s="1"/>
  <c r="K1015" i="7"/>
  <c r="L1015" i="7" s="1"/>
  <c r="K943" i="7"/>
  <c r="L943" i="7" s="1"/>
  <c r="K857" i="7"/>
  <c r="L857" i="7" s="1"/>
  <c r="K630" i="7"/>
  <c r="L630" i="7" s="1"/>
  <c r="L622" i="7"/>
  <c r="K622" i="7"/>
  <c r="K598" i="7"/>
  <c r="L598" i="7" s="1"/>
  <c r="K590" i="7"/>
  <c r="L590" i="7" s="1"/>
  <c r="L566" i="7"/>
  <c r="K566" i="7"/>
  <c r="K558" i="7"/>
  <c r="L558" i="7" s="1"/>
  <c r="L534" i="7"/>
  <c r="K534" i="7"/>
  <c r="L526" i="7"/>
  <c r="K526" i="7"/>
  <c r="L518" i="7"/>
  <c r="L502" i="7"/>
  <c r="K502" i="7"/>
  <c r="L494" i="7"/>
  <c r="K494" i="7"/>
  <c r="L486" i="7"/>
  <c r="K486" i="7"/>
  <c r="L478" i="7"/>
  <c r="K478" i="7"/>
  <c r="L470" i="7"/>
  <c r="K470" i="7"/>
  <c r="L462" i="7"/>
  <c r="K462" i="7"/>
  <c r="L454" i="7"/>
  <c r="K454" i="7"/>
  <c r="L446" i="7"/>
  <c r="K446" i="7"/>
  <c r="L438" i="7"/>
  <c r="K438" i="7"/>
  <c r="L430" i="7"/>
  <c r="K430" i="7"/>
  <c r="L422" i="7"/>
  <c r="K422" i="7"/>
  <c r="L414" i="7"/>
  <c r="K414" i="7"/>
  <c r="L406" i="7"/>
  <c r="K406" i="7"/>
  <c r="L398" i="7"/>
  <c r="K398" i="7"/>
  <c r="L390" i="7"/>
  <c r="K390" i="7"/>
  <c r="L382" i="7"/>
  <c r="K382" i="7"/>
  <c r="L374" i="7"/>
  <c r="L366" i="7"/>
  <c r="K366" i="7"/>
  <c r="K358" i="7"/>
  <c r="L358" i="7" s="1"/>
  <c r="K350" i="7"/>
  <c r="L350" i="7" s="1"/>
  <c r="K342" i="7"/>
  <c r="L342" i="7" s="1"/>
  <c r="L334" i="7"/>
  <c r="K318" i="7"/>
  <c r="L318" i="7" s="1"/>
  <c r="K310" i="7"/>
  <c r="L310" i="7" s="1"/>
  <c r="K302" i="7"/>
  <c r="L302" i="7" s="1"/>
  <c r="L294" i="7"/>
  <c r="K294" i="7"/>
  <c r="K286" i="7"/>
  <c r="L286" i="7" s="1"/>
  <c r="K278" i="7"/>
  <c r="L278" i="7" s="1"/>
  <c r="K270" i="7"/>
  <c r="L270" i="7" s="1"/>
  <c r="L262" i="7"/>
  <c r="K262" i="7"/>
  <c r="K254" i="7"/>
  <c r="L254" i="7" s="1"/>
  <c r="L238" i="7"/>
  <c r="K238" i="7"/>
  <c r="L230" i="7"/>
  <c r="K230" i="7"/>
  <c r="L222" i="7"/>
  <c r="K222" i="7"/>
  <c r="L214" i="7"/>
  <c r="K214" i="7"/>
  <c r="L206" i="7"/>
  <c r="K206" i="7"/>
  <c r="L198" i="7"/>
  <c r="K198" i="7"/>
  <c r="L190" i="7"/>
  <c r="K190" i="7"/>
  <c r="L182" i="7"/>
  <c r="K174" i="7"/>
  <c r="L174" i="7" s="1"/>
  <c r="L158" i="7"/>
  <c r="K158" i="7"/>
  <c r="L150" i="7"/>
  <c r="K150" i="7"/>
  <c r="L142" i="7"/>
  <c r="K142" i="7"/>
  <c r="L134" i="7"/>
  <c r="K134" i="7"/>
  <c r="L118" i="7"/>
  <c r="K118" i="7"/>
  <c r="K110" i="7"/>
  <c r="L110" i="7" s="1"/>
  <c r="K102" i="7"/>
  <c r="L102" i="7" s="1"/>
  <c r="K94" i="7"/>
  <c r="L94" i="7" s="1"/>
  <c r="L86" i="7"/>
  <c r="K86" i="7"/>
  <c r="K78" i="7"/>
  <c r="L78" i="7" s="1"/>
  <c r="K70" i="7"/>
  <c r="L70" i="7" s="1"/>
  <c r="K62" i="7"/>
  <c r="L62" i="7" s="1"/>
  <c r="K46" i="7"/>
  <c r="L46" i="7" s="1"/>
  <c r="L38" i="7"/>
  <c r="K38" i="7"/>
  <c r="L30" i="7"/>
  <c r="K30" i="7"/>
  <c r="K22" i="7"/>
  <c r="L22" i="7" s="1"/>
  <c r="L14" i="7"/>
  <c r="K14" i="7"/>
  <c r="L6" i="7"/>
  <c r="K6" i="7"/>
  <c r="K574" i="7"/>
  <c r="L574" i="7" s="1"/>
  <c r="K518" i="7"/>
  <c r="K54" i="7"/>
  <c r="L54" i="7" s="1"/>
  <c r="L765" i="7"/>
  <c r="K757" i="7"/>
  <c r="L757" i="7" s="1"/>
  <c r="L749" i="7"/>
  <c r="K749" i="7"/>
  <c r="K741" i="7"/>
  <c r="L741" i="7" s="1"/>
  <c r="K733" i="7"/>
  <c r="L733" i="7" s="1"/>
  <c r="K725" i="7"/>
  <c r="L725" i="7" s="1"/>
  <c r="L717" i="7"/>
  <c r="K717" i="7"/>
  <c r="K709" i="7"/>
  <c r="L709" i="7"/>
  <c r="K701" i="7"/>
  <c r="L701" i="7" s="1"/>
  <c r="K693" i="7"/>
  <c r="L693" i="7" s="1"/>
  <c r="L685" i="7"/>
  <c r="K685" i="7"/>
  <c r="K677" i="7"/>
  <c r="L677" i="7" s="1"/>
  <c r="K669" i="7"/>
  <c r="L669" i="7" s="1"/>
  <c r="K661" i="7"/>
  <c r="L661" i="7" s="1"/>
  <c r="L653" i="7"/>
  <c r="K653" i="7"/>
  <c r="K645" i="7"/>
  <c r="L645" i="7" s="1"/>
  <c r="K637" i="7"/>
  <c r="L637" i="7" s="1"/>
  <c r="K629" i="7"/>
  <c r="L629" i="7" s="1"/>
  <c r="L621" i="7"/>
  <c r="K621" i="7"/>
  <c r="K613" i="7"/>
  <c r="L613" i="7"/>
  <c r="K605" i="7"/>
  <c r="L605" i="7" s="1"/>
  <c r="K597" i="7"/>
  <c r="L597" i="7" s="1"/>
  <c r="L589" i="7"/>
  <c r="K589" i="7"/>
  <c r="K581" i="7"/>
  <c r="L581" i="7" s="1"/>
  <c r="K573" i="7"/>
  <c r="L573" i="7" s="1"/>
  <c r="K565" i="7"/>
  <c r="L565" i="7" s="1"/>
  <c r="K557" i="7"/>
  <c r="L557" i="7" s="1"/>
  <c r="K549" i="7"/>
  <c r="L549" i="7" s="1"/>
  <c r="K541" i="7"/>
  <c r="L541" i="7" s="1"/>
  <c r="K533" i="7"/>
  <c r="L533" i="7" s="1"/>
  <c r="L525" i="7"/>
  <c r="K525" i="7"/>
  <c r="K517" i="7"/>
  <c r="L517" i="7" s="1"/>
  <c r="K509" i="7"/>
  <c r="L509" i="7" s="1"/>
  <c r="K501" i="7"/>
  <c r="L501" i="7" s="1"/>
  <c r="L493" i="7"/>
  <c r="K493" i="7"/>
  <c r="K485" i="7"/>
  <c r="L485" i="7" s="1"/>
  <c r="K477" i="7"/>
  <c r="L477" i="7" s="1"/>
  <c r="K469" i="7"/>
  <c r="L469" i="7" s="1"/>
  <c r="L461" i="7"/>
  <c r="K461" i="7"/>
  <c r="K453" i="7"/>
  <c r="L453" i="7" s="1"/>
  <c r="K445" i="7"/>
  <c r="L445" i="7" s="1"/>
  <c r="K437" i="7"/>
  <c r="L437" i="7" s="1"/>
  <c r="L429" i="7"/>
  <c r="K429" i="7"/>
  <c r="K421" i="7"/>
  <c r="L421" i="7" s="1"/>
  <c r="K413" i="7"/>
  <c r="L413" i="7" s="1"/>
  <c r="K405" i="7"/>
  <c r="L405" i="7" s="1"/>
  <c r="L397" i="7"/>
  <c r="K397" i="7"/>
  <c r="L381" i="7"/>
  <c r="K373" i="7"/>
  <c r="L373" i="7" s="1"/>
  <c r="K365" i="7"/>
  <c r="L365" i="7" s="1"/>
  <c r="L357" i="7"/>
  <c r="K357" i="7"/>
  <c r="K349" i="7"/>
  <c r="L349" i="7" s="1"/>
  <c r="K341" i="7"/>
  <c r="L341" i="7" s="1"/>
  <c r="K333" i="7"/>
  <c r="L333" i="7" s="1"/>
  <c r="L325" i="7"/>
  <c r="K325" i="7"/>
  <c r="K317" i="7"/>
  <c r="L317" i="7" s="1"/>
  <c r="K309" i="7"/>
  <c r="L309" i="7" s="1"/>
  <c r="L293" i="7"/>
  <c r="K293" i="7"/>
  <c r="L285" i="7"/>
  <c r="K285" i="7"/>
  <c r="L277" i="7"/>
  <c r="K277" i="7"/>
  <c r="L269" i="7"/>
  <c r="K269" i="7"/>
  <c r="L261" i="7"/>
  <c r="L253" i="7"/>
  <c r="L245" i="7"/>
  <c r="K245" i="7"/>
  <c r="L237" i="7"/>
  <c r="K237" i="7"/>
  <c r="L229" i="7"/>
  <c r="K229" i="7"/>
  <c r="L221" i="7"/>
  <c r="K221" i="7"/>
  <c r="L213" i="7"/>
  <c r="K213" i="7"/>
  <c r="L205" i="7"/>
  <c r="K205" i="7"/>
  <c r="L197" i="7"/>
  <c r="K197" i="7"/>
  <c r="L189" i="7"/>
  <c r="K189" i="7"/>
  <c r="L181" i="7"/>
  <c r="K181" i="7"/>
  <c r="L173" i="7"/>
  <c r="K173" i="7"/>
  <c r="L165" i="7"/>
  <c r="K165" i="7"/>
  <c r="L157" i="7"/>
  <c r="K157" i="7"/>
  <c r="L149" i="7"/>
  <c r="K149" i="7"/>
  <c r="L141" i="7"/>
  <c r="K141" i="7"/>
  <c r="L133" i="7"/>
  <c r="K133" i="7"/>
  <c r="L125" i="7"/>
  <c r="K125" i="7"/>
  <c r="L117" i="7"/>
  <c r="K117" i="7"/>
  <c r="L109" i="7"/>
  <c r="K109" i="7"/>
  <c r="L101" i="7"/>
  <c r="K101" i="7"/>
  <c r="L93" i="7"/>
  <c r="K93" i="7"/>
  <c r="L85" i="7"/>
  <c r="K85" i="7"/>
  <c r="L77" i="7"/>
  <c r="K77" i="7"/>
  <c r="L69" i="7"/>
  <c r="K69" i="7"/>
  <c r="L61" i="7"/>
  <c r="K61" i="7"/>
  <c r="L53" i="7"/>
  <c r="K53" i="7"/>
  <c r="L45" i="7"/>
  <c r="K45" i="7"/>
  <c r="L37" i="7"/>
  <c r="K37" i="7"/>
  <c r="L29" i="7"/>
  <c r="K29" i="7"/>
  <c r="L21" i="7"/>
  <c r="K21" i="7"/>
  <c r="L13" i="7"/>
  <c r="K13" i="7"/>
  <c r="L5" i="7"/>
  <c r="K5" i="7"/>
  <c r="K789" i="7"/>
  <c r="L789" i="7" s="1"/>
  <c r="K542" i="7"/>
  <c r="L542" i="7" s="1"/>
  <c r="K301" i="7"/>
  <c r="L301" i="7" s="1"/>
  <c r="K253" i="7"/>
  <c r="L4" i="7"/>
  <c r="K4" i="7"/>
  <c r="K809" i="7"/>
  <c r="L809" i="7" s="1"/>
  <c r="K510" i="7"/>
  <c r="L510" i="7" s="1"/>
  <c r="K246" i="7"/>
  <c r="L246" i="7" s="1"/>
  <c r="K126" i="7"/>
  <c r="L126" i="7" s="1"/>
  <c r="L355" i="7"/>
  <c r="K355" i="7"/>
  <c r="L347" i="7"/>
  <c r="K347" i="7"/>
  <c r="L339" i="7"/>
  <c r="K339" i="7"/>
  <c r="L331" i="7"/>
  <c r="K331" i="7"/>
  <c r="L323" i="7"/>
  <c r="K323" i="7"/>
  <c r="L315" i="7"/>
  <c r="K315" i="7"/>
  <c r="K307" i="7"/>
  <c r="L307" i="7" s="1"/>
  <c r="L299" i="7"/>
  <c r="K299" i="7"/>
  <c r="L291" i="7"/>
  <c r="K291" i="7"/>
  <c r="K275" i="7"/>
  <c r="L275" i="7" s="1"/>
  <c r="K267" i="7"/>
  <c r="L267" i="7" s="1"/>
  <c r="L259" i="7"/>
  <c r="K259" i="7"/>
  <c r="K251" i="7"/>
  <c r="L251" i="7" s="1"/>
  <c r="L235" i="7"/>
  <c r="K227" i="7"/>
  <c r="L227" i="7" s="1"/>
  <c r="L219" i="7"/>
  <c r="K219" i="7"/>
  <c r="K211" i="7"/>
  <c r="L211" i="7"/>
  <c r="K203" i="7"/>
  <c r="L203" i="7" s="1"/>
  <c r="K195" i="7"/>
  <c r="L195" i="7" s="1"/>
  <c r="L187" i="7"/>
  <c r="K187" i="7"/>
  <c r="K179" i="7"/>
  <c r="L179" i="7"/>
  <c r="K171" i="7"/>
  <c r="L171" i="7" s="1"/>
  <c r="K163" i="7"/>
  <c r="L163" i="7"/>
  <c r="L155" i="7"/>
  <c r="K155" i="7"/>
  <c r="K147" i="7"/>
  <c r="L147" i="7" s="1"/>
  <c r="K139" i="7"/>
  <c r="L139" i="7" s="1"/>
  <c r="K131" i="7"/>
  <c r="L131" i="7"/>
  <c r="L123" i="7"/>
  <c r="K123" i="7"/>
  <c r="K115" i="7"/>
  <c r="L115" i="7"/>
  <c r="K107" i="7"/>
  <c r="L107" i="7" s="1"/>
  <c r="K99" i="7"/>
  <c r="L99" i="7" s="1"/>
  <c r="L91" i="7"/>
  <c r="K91" i="7"/>
  <c r="K83" i="7"/>
  <c r="L83" i="7"/>
  <c r="K75" i="7"/>
  <c r="L75" i="7" s="1"/>
  <c r="K67" i="7"/>
  <c r="L67" i="7" s="1"/>
  <c r="L59" i="7"/>
  <c r="K59" i="7"/>
  <c r="K51" i="7"/>
  <c r="L51" i="7" s="1"/>
  <c r="K43" i="7"/>
  <c r="L43" i="7"/>
  <c r="K35" i="7"/>
  <c r="L35" i="7" s="1"/>
  <c r="L27" i="7"/>
  <c r="K27" i="7"/>
  <c r="K19" i="7"/>
  <c r="L19" i="7" s="1"/>
  <c r="K11" i="7"/>
  <c r="L11" i="7" s="1"/>
  <c r="K3" i="7"/>
  <c r="L3" i="7" s="1"/>
  <c r="K797" i="7"/>
  <c r="L797" i="7" s="1"/>
  <c r="K765" i="7"/>
  <c r="K389" i="7"/>
  <c r="L389" i="7" s="1"/>
  <c r="K243" i="7"/>
  <c r="L243" i="7" s="1"/>
  <c r="K182" i="7"/>
  <c r="L434" i="7"/>
  <c r="K434" i="7"/>
  <c r="L418" i="7"/>
  <c r="K418" i="7"/>
  <c r="L402" i="7"/>
  <c r="K402" i="7"/>
  <c r="L394" i="7"/>
  <c r="K394" i="7"/>
  <c r="L386" i="7"/>
  <c r="K386" i="7"/>
  <c r="L378" i="7"/>
  <c r="K378" i="7"/>
  <c r="L370" i="7"/>
  <c r="K370" i="7"/>
  <c r="L362" i="7"/>
  <c r="K362" i="7"/>
  <c r="K354" i="7"/>
  <c r="L354" i="7" s="1"/>
  <c r="L346" i="7"/>
  <c r="K346" i="7"/>
  <c r="L338" i="7"/>
  <c r="K330" i="7"/>
  <c r="L330" i="7" s="1"/>
  <c r="K322" i="7"/>
  <c r="L322" i="7" s="1"/>
  <c r="L314" i="7"/>
  <c r="K314" i="7"/>
  <c r="K306" i="7"/>
  <c r="L306" i="7" s="1"/>
  <c r="L298" i="7"/>
  <c r="L290" i="7"/>
  <c r="K282" i="7"/>
  <c r="L282" i="7" s="1"/>
  <c r="L274" i="7"/>
  <c r="K274" i="7"/>
  <c r="K266" i="7"/>
  <c r="L266" i="7" s="1"/>
  <c r="K258" i="7"/>
  <c r="L258" i="7" s="1"/>
  <c r="K250" i="7"/>
  <c r="L250" i="7" s="1"/>
  <c r="L242" i="7"/>
  <c r="K242" i="7"/>
  <c r="K234" i="7"/>
  <c r="L234" i="7" s="1"/>
  <c r="K226" i="7"/>
  <c r="L226" i="7" s="1"/>
  <c r="K218" i="7"/>
  <c r="L218" i="7" s="1"/>
  <c r="L210" i="7"/>
  <c r="K210" i="7"/>
  <c r="L202" i="7"/>
  <c r="L194" i="7"/>
  <c r="K194" i="7"/>
  <c r="L186" i="7"/>
  <c r="K186" i="7"/>
  <c r="K178" i="7"/>
  <c r="L178" i="7" s="1"/>
  <c r="L170" i="7"/>
  <c r="K170" i="7"/>
  <c r="K162" i="7"/>
  <c r="L162" i="7" s="1"/>
  <c r="L154" i="7"/>
  <c r="K154" i="7"/>
  <c r="K146" i="7"/>
  <c r="L146" i="7" s="1"/>
  <c r="L138" i="7"/>
  <c r="K138" i="7"/>
  <c r="L130" i="7"/>
  <c r="K122" i="7"/>
  <c r="L122" i="7" s="1"/>
  <c r="L114" i="7"/>
  <c r="K106" i="7"/>
  <c r="L106" i="7" s="1"/>
  <c r="L98" i="7"/>
  <c r="K98" i="7"/>
  <c r="L90" i="7"/>
  <c r="K90" i="7"/>
  <c r="L82" i="7"/>
  <c r="K82" i="7"/>
  <c r="L66" i="7"/>
  <c r="K66" i="7"/>
  <c r="K58" i="7"/>
  <c r="L58" i="7" s="1"/>
  <c r="K50" i="7"/>
  <c r="L50" i="7" s="1"/>
  <c r="K42" i="7"/>
  <c r="L42" i="7" s="1"/>
  <c r="L34" i="7"/>
  <c r="K34" i="7"/>
  <c r="K26" i="7"/>
  <c r="L26" i="7" s="1"/>
  <c r="K18" i="7"/>
  <c r="L18" i="7" s="1"/>
  <c r="K10" i="7"/>
  <c r="L10" i="7" s="1"/>
  <c r="K426" i="7"/>
  <c r="L426" i="7" s="1"/>
  <c r="K381" i="7"/>
  <c r="K334" i="7"/>
  <c r="K283" i="7"/>
  <c r="L283" i="7" s="1"/>
  <c r="K235" i="7"/>
  <c r="L135" i="7"/>
  <c r="L801" i="7"/>
  <c r="L793" i="7"/>
  <c r="L785" i="7"/>
  <c r="L777" i="7"/>
  <c r="L769" i="7"/>
  <c r="L761" i="7"/>
  <c r="L753" i="7"/>
  <c r="L745" i="7"/>
  <c r="L729" i="7"/>
  <c r="L721" i="7"/>
  <c r="L713" i="7"/>
  <c r="L705" i="7"/>
  <c r="L697" i="7"/>
  <c r="L681" i="7"/>
  <c r="K681" i="7"/>
  <c r="L673" i="7"/>
  <c r="L665" i="7"/>
  <c r="K665" i="7"/>
  <c r="K657" i="7"/>
  <c r="L657" i="7" s="1"/>
  <c r="K649" i="7"/>
  <c r="L649" i="7" s="1"/>
  <c r="K633" i="7"/>
  <c r="L633" i="7" s="1"/>
  <c r="L625" i="7"/>
  <c r="K625" i="7"/>
  <c r="L617" i="7"/>
  <c r="K617" i="7"/>
  <c r="L609" i="7"/>
  <c r="K601" i="7"/>
  <c r="L601" i="7" s="1"/>
  <c r="L593" i="7"/>
  <c r="K593" i="7"/>
  <c r="K585" i="7"/>
  <c r="L585" i="7" s="1"/>
  <c r="L577" i="7"/>
  <c r="L569" i="7"/>
  <c r="K569" i="7"/>
  <c r="K561" i="7"/>
  <c r="L561" i="7" s="1"/>
  <c r="L553" i="7"/>
  <c r="K553" i="7"/>
  <c r="L545" i="7"/>
  <c r="K537" i="7"/>
  <c r="L537" i="7" s="1"/>
  <c r="K529" i="7"/>
  <c r="L529" i="7" s="1"/>
  <c r="L521" i="7"/>
  <c r="K521" i="7"/>
  <c r="L513" i="7"/>
  <c r="L505" i="7"/>
  <c r="K505" i="7"/>
  <c r="L497" i="7"/>
  <c r="K497" i="7"/>
  <c r="K489" i="7"/>
  <c r="L489" i="7" s="1"/>
  <c r="L481" i="7"/>
  <c r="K481" i="7"/>
  <c r="L473" i="7"/>
  <c r="K473" i="7"/>
  <c r="L465" i="7"/>
  <c r="K465" i="7"/>
  <c r="K457" i="7"/>
  <c r="L457" i="7" s="1"/>
  <c r="L449" i="7"/>
  <c r="K449" i="7"/>
  <c r="L441" i="7"/>
  <c r="K441" i="7"/>
  <c r="L433" i="7"/>
  <c r="K433" i="7"/>
  <c r="K425" i="7"/>
  <c r="L425" i="7" s="1"/>
  <c r="L417" i="7"/>
  <c r="K417" i="7"/>
  <c r="L409" i="7"/>
  <c r="K409" i="7"/>
  <c r="L401" i="7"/>
  <c r="K401" i="7"/>
  <c r="L393" i="7"/>
  <c r="L385" i="7"/>
  <c r="K385" i="7"/>
  <c r="K377" i="7"/>
  <c r="L377" i="7" s="1"/>
  <c r="K369" i="7"/>
  <c r="L369" i="7" s="1"/>
  <c r="K361" i="7"/>
  <c r="L361" i="7" s="1"/>
  <c r="L353" i="7"/>
  <c r="L345" i="7"/>
  <c r="K337" i="7"/>
  <c r="L337" i="7" s="1"/>
  <c r="K329" i="7"/>
  <c r="L329" i="7" s="1"/>
  <c r="K321" i="7"/>
  <c r="L321" i="7" s="1"/>
  <c r="L313" i="7"/>
  <c r="K313" i="7"/>
  <c r="K305" i="7"/>
  <c r="L305" i="7" s="1"/>
  <c r="K297" i="7"/>
  <c r="L297" i="7" s="1"/>
  <c r="K289" i="7"/>
  <c r="L289" i="7" s="1"/>
  <c r="L281" i="7"/>
  <c r="K281" i="7"/>
  <c r="K273" i="7"/>
  <c r="L273" i="7" s="1"/>
  <c r="L265" i="7"/>
  <c r="L257" i="7"/>
  <c r="K257" i="7"/>
  <c r="K249" i="7"/>
  <c r="L249" i="7" s="1"/>
  <c r="L241" i="7"/>
  <c r="K241" i="7"/>
  <c r="L233" i="7"/>
  <c r="K233" i="7"/>
  <c r="L225" i="7"/>
  <c r="K209" i="7"/>
  <c r="L209" i="7" s="1"/>
  <c r="L201" i="7"/>
  <c r="K201" i="7"/>
  <c r="L193" i="7"/>
  <c r="K193" i="7"/>
  <c r="L185" i="7"/>
  <c r="K185" i="7"/>
  <c r="L177" i="7"/>
  <c r="L169" i="7"/>
  <c r="K169" i="7"/>
  <c r="K161" i="7"/>
  <c r="L161" i="7" s="1"/>
  <c r="K153" i="7"/>
  <c r="L153" i="7" s="1"/>
  <c r="K145" i="7"/>
  <c r="L145" i="7" s="1"/>
  <c r="L137" i="7"/>
  <c r="K137" i="7"/>
  <c r="K129" i="7"/>
  <c r="L129" i="7" s="1"/>
  <c r="K121" i="7"/>
  <c r="L121" i="7" s="1"/>
  <c r="K113" i="7"/>
  <c r="L113" i="7" s="1"/>
  <c r="L105" i="7"/>
  <c r="L97" i="7"/>
  <c r="K97" i="7"/>
  <c r="L89" i="7"/>
  <c r="K89" i="7"/>
  <c r="L81" i="7"/>
  <c r="K81" i="7"/>
  <c r="K73" i="7"/>
  <c r="L73" i="7" s="1"/>
  <c r="L65" i="7"/>
  <c r="K65" i="7"/>
  <c r="L57" i="7"/>
  <c r="K57" i="7"/>
  <c r="L49" i="7"/>
  <c r="K41" i="7"/>
  <c r="L41" i="7" s="1"/>
  <c r="L33" i="7"/>
  <c r="K33" i="7"/>
  <c r="K25" i="7"/>
  <c r="L25" i="7" s="1"/>
  <c r="K17" i="7"/>
  <c r="L17" i="7" s="1"/>
  <c r="K9" i="7"/>
  <c r="L9" i="7" s="1"/>
  <c r="K805" i="7"/>
  <c r="L805" i="7" s="1"/>
  <c r="K773" i="7"/>
  <c r="L773" i="7" s="1"/>
  <c r="K737" i="7"/>
  <c r="L737" i="7" s="1"/>
  <c r="K695" i="7"/>
  <c r="L695" i="7" s="1"/>
  <c r="K641" i="7"/>
  <c r="L641" i="7" s="1"/>
  <c r="K614" i="7"/>
  <c r="L614" i="7" s="1"/>
  <c r="K374" i="7"/>
  <c r="K326" i="7"/>
  <c r="L326" i="7" s="1"/>
  <c r="K166" i="7"/>
  <c r="L166" i="7" s="1"/>
  <c r="K793" i="7"/>
  <c r="K761" i="7"/>
  <c r="K638" i="7"/>
  <c r="L638" i="7" s="1"/>
  <c r="K609" i="7"/>
  <c r="K582" i="7"/>
  <c r="L582" i="7" s="1"/>
  <c r="K225" i="7"/>
  <c r="L687" i="7"/>
  <c r="L679" i="7"/>
  <c r="K679" i="7"/>
  <c r="K671" i="7"/>
  <c r="L671" i="7" s="1"/>
  <c r="L655" i="7"/>
  <c r="K655" i="7"/>
  <c r="K647" i="7"/>
  <c r="L647" i="7" s="1"/>
  <c r="L639" i="7"/>
  <c r="K639" i="7"/>
  <c r="L631" i="7"/>
  <c r="K623" i="7"/>
  <c r="L623" i="7" s="1"/>
  <c r="K615" i="7"/>
  <c r="L615" i="7" s="1"/>
  <c r="L607" i="7"/>
  <c r="K607" i="7"/>
  <c r="L599" i="7"/>
  <c r="L591" i="7"/>
  <c r="K591" i="7"/>
  <c r="L583" i="7"/>
  <c r="K583" i="7"/>
  <c r="K575" i="7"/>
  <c r="L575" i="7" s="1"/>
  <c r="L567" i="7"/>
  <c r="K559" i="7"/>
  <c r="L559" i="7" s="1"/>
  <c r="K551" i="7"/>
  <c r="L551" i="7" s="1"/>
  <c r="K543" i="7"/>
  <c r="L543" i="7"/>
  <c r="L535" i="7"/>
  <c r="L527" i="7"/>
  <c r="K527" i="7"/>
  <c r="L519" i="7"/>
  <c r="K519" i="7"/>
  <c r="L511" i="7"/>
  <c r="K511" i="7"/>
  <c r="L503" i="7"/>
  <c r="L495" i="7"/>
  <c r="K495" i="7"/>
  <c r="K487" i="7"/>
  <c r="L487" i="7" s="1"/>
  <c r="K479" i="7"/>
  <c r="L479" i="7" s="1"/>
  <c r="L471" i="7"/>
  <c r="K463" i="7"/>
  <c r="L463" i="7" s="1"/>
  <c r="K447" i="7"/>
  <c r="L447" i="7" s="1"/>
  <c r="L439" i="7"/>
  <c r="L431" i="7"/>
  <c r="K431" i="7"/>
  <c r="L423" i="7"/>
  <c r="L415" i="7"/>
  <c r="K415" i="7"/>
  <c r="L407" i="7"/>
  <c r="L399" i="7"/>
  <c r="K399" i="7"/>
  <c r="K391" i="7"/>
  <c r="L391" i="7" s="1"/>
  <c r="K383" i="7"/>
  <c r="L383" i="7" s="1"/>
  <c r="L375" i="7"/>
  <c r="K375" i="7"/>
  <c r="L367" i="7"/>
  <c r="K367" i="7"/>
  <c r="L359" i="7"/>
  <c r="K359" i="7"/>
  <c r="K351" i="7"/>
  <c r="L351" i="7" s="1"/>
  <c r="L343" i="7"/>
  <c r="K343" i="7"/>
  <c r="L335" i="7"/>
  <c r="K335" i="7"/>
  <c r="K327" i="7"/>
  <c r="L327" i="7" s="1"/>
  <c r="K319" i="7"/>
  <c r="L319" i="7" s="1"/>
  <c r="L311" i="7"/>
  <c r="K311" i="7"/>
  <c r="L303" i="7"/>
  <c r="K303" i="7"/>
  <c r="K295" i="7"/>
  <c r="L295" i="7" s="1"/>
  <c r="K287" i="7"/>
  <c r="L287" i="7" s="1"/>
  <c r="L279" i="7"/>
  <c r="K279" i="7"/>
  <c r="L271" i="7"/>
  <c r="K271" i="7"/>
  <c r="K263" i="7"/>
  <c r="L263" i="7" s="1"/>
  <c r="K255" i="7"/>
  <c r="L255" i="7" s="1"/>
  <c r="L247" i="7"/>
  <c r="K247" i="7"/>
  <c r="L239" i="7"/>
  <c r="K239" i="7"/>
  <c r="L231" i="7"/>
  <c r="K231" i="7"/>
  <c r="K223" i="7"/>
  <c r="L223" i="7" s="1"/>
  <c r="L215" i="7"/>
  <c r="K215" i="7"/>
  <c r="L207" i="7"/>
  <c r="K207" i="7"/>
  <c r="K199" i="7"/>
  <c r="L199" i="7" s="1"/>
  <c r="K191" i="7"/>
  <c r="L191" i="7" s="1"/>
  <c r="L183" i="7"/>
  <c r="K183" i="7"/>
  <c r="L175" i="7"/>
  <c r="K175" i="7"/>
  <c r="K167" i="7"/>
  <c r="L167" i="7" s="1"/>
  <c r="K159" i="7"/>
  <c r="L159" i="7" s="1"/>
  <c r="L151" i="7"/>
  <c r="K151" i="7"/>
  <c r="L143" i="7"/>
  <c r="K143" i="7"/>
  <c r="L127" i="7"/>
  <c r="K127" i="7"/>
  <c r="K119" i="7"/>
  <c r="L119" i="7" s="1"/>
  <c r="L111" i="7"/>
  <c r="K111" i="7"/>
  <c r="L103" i="7"/>
  <c r="K103" i="7"/>
  <c r="L95" i="7"/>
  <c r="K95" i="7"/>
  <c r="K87" i="7"/>
  <c r="L87" i="7" s="1"/>
  <c r="L79" i="7"/>
  <c r="K79" i="7"/>
  <c r="K71" i="7"/>
  <c r="L71" i="7" s="1"/>
  <c r="L63" i="7"/>
  <c r="K63" i="7"/>
  <c r="K55" i="7"/>
  <c r="L55" i="7" s="1"/>
  <c r="L47" i="7"/>
  <c r="K47" i="7"/>
  <c r="L39" i="7"/>
  <c r="K39" i="7"/>
  <c r="L31" i="7"/>
  <c r="K31" i="7"/>
  <c r="K23" i="7"/>
  <c r="L23" i="7" s="1"/>
  <c r="L15" i="7"/>
  <c r="K15" i="7"/>
  <c r="L7" i="7"/>
  <c r="K7" i="7"/>
  <c r="K781" i="7"/>
  <c r="L781" i="7" s="1"/>
  <c r="K721" i="7"/>
  <c r="K689" i="7"/>
  <c r="L689" i="7" s="1"/>
  <c r="K663" i="7"/>
  <c r="L663" i="7" s="1"/>
  <c r="K606" i="7"/>
  <c r="L606" i="7" s="1"/>
  <c r="K577" i="7"/>
  <c r="K550" i="7"/>
  <c r="L550" i="7" s="1"/>
  <c r="K455" i="7"/>
  <c r="L455" i="7" s="1"/>
  <c r="K410" i="7"/>
  <c r="L410" i="7" s="1"/>
  <c r="K265" i="7"/>
  <c r="K217" i="7"/>
  <c r="L217" i="7" s="1"/>
  <c r="K74" i="7"/>
  <c r="L74" i="7" s="1"/>
  <c r="G27" i="9"/>
  <c r="F1" i="9" l="1"/>
  <c r="V996" i="10" l="1"/>
  <c r="W996" i="10" s="1"/>
  <c r="V995" i="10"/>
  <c r="W995" i="10" s="1"/>
  <c r="V994" i="10"/>
  <c r="W994" i="10" s="1"/>
  <c r="V993" i="10"/>
  <c r="W993" i="10" s="1"/>
  <c r="V992" i="10"/>
  <c r="W992" i="10" s="1"/>
  <c r="V991" i="10"/>
  <c r="W991" i="10" s="1"/>
  <c r="V990" i="10"/>
  <c r="W990" i="10" s="1"/>
  <c r="V989" i="10"/>
  <c r="W989" i="10" s="1"/>
  <c r="V988" i="10"/>
  <c r="W988" i="10" s="1"/>
  <c r="V987" i="10"/>
  <c r="W987" i="10" s="1"/>
  <c r="V986" i="10"/>
  <c r="W986" i="10" s="1"/>
  <c r="V985" i="10"/>
  <c r="W985" i="10" s="1"/>
  <c r="V984" i="10"/>
  <c r="W984" i="10" s="1"/>
  <c r="V983" i="10"/>
  <c r="W983" i="10" s="1"/>
  <c r="V982" i="10"/>
  <c r="W982" i="10" s="1"/>
  <c r="V981" i="10"/>
  <c r="W981" i="10" s="1"/>
  <c r="V980" i="10"/>
  <c r="W980" i="10" s="1"/>
  <c r="V979" i="10"/>
  <c r="W979" i="10" s="1"/>
  <c r="V978" i="10"/>
  <c r="W978" i="10" s="1"/>
  <c r="V977" i="10"/>
  <c r="W977" i="10" s="1"/>
  <c r="V976" i="10"/>
  <c r="W976" i="10" s="1"/>
  <c r="V975" i="10"/>
  <c r="W975" i="10" s="1"/>
  <c r="V974" i="10"/>
  <c r="W974" i="10" s="1"/>
  <c r="V973" i="10"/>
  <c r="W973" i="10" s="1"/>
  <c r="V972" i="10"/>
  <c r="W972" i="10" s="1"/>
  <c r="V971" i="10"/>
  <c r="W971" i="10" s="1"/>
  <c r="V970" i="10"/>
  <c r="W970" i="10" s="1"/>
  <c r="V969" i="10"/>
  <c r="W969" i="10" s="1"/>
  <c r="V968" i="10"/>
  <c r="W968" i="10" s="1"/>
  <c r="V967" i="10"/>
  <c r="W967" i="10" s="1"/>
  <c r="V966" i="10"/>
  <c r="W966" i="10" s="1"/>
  <c r="V965" i="10"/>
  <c r="W965" i="10" s="1"/>
  <c r="V964" i="10"/>
  <c r="W964" i="10" s="1"/>
  <c r="V963" i="10"/>
  <c r="W963" i="10" s="1"/>
  <c r="V962" i="10"/>
  <c r="W962" i="10" s="1"/>
  <c r="V961" i="10"/>
  <c r="W961" i="10" s="1"/>
  <c r="V960" i="10"/>
  <c r="W960" i="10" s="1"/>
  <c r="V959" i="10"/>
  <c r="W959" i="10" s="1"/>
  <c r="V958" i="10"/>
  <c r="W958" i="10" s="1"/>
  <c r="V957" i="10"/>
  <c r="W957" i="10" s="1"/>
  <c r="V956" i="10"/>
  <c r="W956" i="10" s="1"/>
  <c r="V955" i="10"/>
  <c r="W955" i="10" s="1"/>
  <c r="V954" i="10"/>
  <c r="W954" i="10" s="1"/>
  <c r="V953" i="10"/>
  <c r="W953" i="10" s="1"/>
  <c r="V952" i="10"/>
  <c r="W952" i="10" s="1"/>
  <c r="V951" i="10"/>
  <c r="W951" i="10" s="1"/>
  <c r="V950" i="10"/>
  <c r="W950" i="10" s="1"/>
  <c r="V949" i="10"/>
  <c r="W949" i="10" s="1"/>
  <c r="V948" i="10"/>
  <c r="W948" i="10" s="1"/>
  <c r="V947" i="10"/>
  <c r="W947" i="10" s="1"/>
  <c r="V946" i="10"/>
  <c r="W946" i="10" s="1"/>
  <c r="V945" i="10"/>
  <c r="W945" i="10" s="1"/>
  <c r="V944" i="10"/>
  <c r="W944" i="10" s="1"/>
  <c r="V943" i="10"/>
  <c r="W943" i="10" s="1"/>
  <c r="V942" i="10"/>
  <c r="W942" i="10" s="1"/>
  <c r="V941" i="10"/>
  <c r="W941" i="10" s="1"/>
  <c r="V940" i="10"/>
  <c r="W940" i="10" s="1"/>
  <c r="V939" i="10"/>
  <c r="W939" i="10" s="1"/>
  <c r="V938" i="10"/>
  <c r="W938" i="10" s="1"/>
  <c r="V937" i="10"/>
  <c r="W937" i="10" s="1"/>
  <c r="V936" i="10"/>
  <c r="W936" i="10" s="1"/>
  <c r="V935" i="10"/>
  <c r="W935" i="10" s="1"/>
  <c r="V934" i="10"/>
  <c r="W934" i="10" s="1"/>
  <c r="V933" i="10"/>
  <c r="W933" i="10" s="1"/>
  <c r="V932" i="10"/>
  <c r="W932" i="10" s="1"/>
  <c r="V931" i="10"/>
  <c r="W931" i="10" s="1"/>
  <c r="V930" i="10"/>
  <c r="W930" i="10" s="1"/>
  <c r="V929" i="10"/>
  <c r="W929" i="10" s="1"/>
  <c r="V928" i="10"/>
  <c r="W928" i="10" s="1"/>
  <c r="V927" i="10"/>
  <c r="W927" i="10" s="1"/>
  <c r="V926" i="10"/>
  <c r="W926" i="10" s="1"/>
  <c r="V925" i="10"/>
  <c r="W925" i="10" s="1"/>
  <c r="V924" i="10"/>
  <c r="W924" i="10" s="1"/>
  <c r="V923" i="10"/>
  <c r="W923" i="10" s="1"/>
  <c r="V922" i="10"/>
  <c r="W922" i="10" s="1"/>
  <c r="V921" i="10"/>
  <c r="W921" i="10" s="1"/>
  <c r="V920" i="10"/>
  <c r="W920" i="10" s="1"/>
  <c r="V919" i="10"/>
  <c r="W919" i="10" s="1"/>
  <c r="V918" i="10"/>
  <c r="W918" i="10" s="1"/>
  <c r="V917" i="10"/>
  <c r="W917" i="10" s="1"/>
  <c r="V916" i="10"/>
  <c r="W916" i="10" s="1"/>
  <c r="V915" i="10"/>
  <c r="W915" i="10" s="1"/>
  <c r="V914" i="10"/>
  <c r="W914" i="10" s="1"/>
  <c r="V913" i="10"/>
  <c r="W913" i="10" s="1"/>
  <c r="V912" i="10"/>
  <c r="W912" i="10" s="1"/>
  <c r="V911" i="10"/>
  <c r="W911" i="10" s="1"/>
  <c r="V910" i="10"/>
  <c r="W910" i="10" s="1"/>
  <c r="V909" i="10"/>
  <c r="W909" i="10" s="1"/>
  <c r="V908" i="10"/>
  <c r="W908" i="10" s="1"/>
  <c r="V907" i="10"/>
  <c r="W907" i="10" s="1"/>
  <c r="V906" i="10"/>
  <c r="W906" i="10" s="1"/>
  <c r="V905" i="10"/>
  <c r="W905" i="10" s="1"/>
  <c r="V904" i="10"/>
  <c r="W904" i="10" s="1"/>
  <c r="V903" i="10"/>
  <c r="W903" i="10" s="1"/>
  <c r="V902" i="10"/>
  <c r="W902" i="10" s="1"/>
  <c r="V901" i="10"/>
  <c r="W901" i="10" s="1"/>
  <c r="V900" i="10"/>
  <c r="W900" i="10" s="1"/>
  <c r="V899" i="10"/>
  <c r="W899" i="10" s="1"/>
  <c r="V898" i="10"/>
  <c r="W898" i="10" s="1"/>
  <c r="V897" i="10"/>
  <c r="W897" i="10" s="1"/>
  <c r="V896" i="10"/>
  <c r="W896" i="10" s="1"/>
  <c r="V895" i="10"/>
  <c r="W895" i="10" s="1"/>
  <c r="V894" i="10"/>
  <c r="W894" i="10" s="1"/>
  <c r="V893" i="10"/>
  <c r="W893" i="10" s="1"/>
  <c r="V892" i="10"/>
  <c r="W892" i="10" s="1"/>
  <c r="V891" i="10"/>
  <c r="W891" i="10" s="1"/>
  <c r="V890" i="10"/>
  <c r="W890" i="10" s="1"/>
  <c r="V889" i="10"/>
  <c r="W889" i="10" s="1"/>
  <c r="V888" i="10"/>
  <c r="W888" i="10" s="1"/>
  <c r="V887" i="10"/>
  <c r="W887" i="10" s="1"/>
  <c r="V886" i="10"/>
  <c r="W886" i="10" s="1"/>
  <c r="V885" i="10"/>
  <c r="W885" i="10" s="1"/>
  <c r="V884" i="10"/>
  <c r="W884" i="10" s="1"/>
  <c r="V883" i="10"/>
  <c r="W883" i="10" s="1"/>
  <c r="V882" i="10"/>
  <c r="W882" i="10" s="1"/>
  <c r="V881" i="10"/>
  <c r="W881" i="10" s="1"/>
  <c r="V880" i="10"/>
  <c r="W880" i="10" s="1"/>
  <c r="V879" i="10"/>
  <c r="W879" i="10" s="1"/>
  <c r="V878" i="10"/>
  <c r="W878" i="10" s="1"/>
  <c r="V877" i="10"/>
  <c r="W877" i="10" s="1"/>
  <c r="V876" i="10"/>
  <c r="W876" i="10" s="1"/>
  <c r="V875" i="10"/>
  <c r="W875" i="10" s="1"/>
  <c r="V874" i="10"/>
  <c r="W874" i="10" s="1"/>
  <c r="V873" i="10"/>
  <c r="W873" i="10" s="1"/>
  <c r="V872" i="10"/>
  <c r="W872" i="10" s="1"/>
  <c r="V871" i="10"/>
  <c r="W871" i="10" s="1"/>
  <c r="V870" i="10"/>
  <c r="W870" i="10" s="1"/>
  <c r="V869" i="10"/>
  <c r="W869" i="10" s="1"/>
  <c r="V868" i="10"/>
  <c r="W868" i="10" s="1"/>
  <c r="V867" i="10"/>
  <c r="W867" i="10" s="1"/>
  <c r="V866" i="10"/>
  <c r="W866" i="10" s="1"/>
  <c r="V865" i="10"/>
  <c r="W865" i="10" s="1"/>
  <c r="V864" i="10"/>
  <c r="W864" i="10" s="1"/>
  <c r="V863" i="10"/>
  <c r="W863" i="10" s="1"/>
  <c r="V862" i="10"/>
  <c r="W862" i="10" s="1"/>
  <c r="V861" i="10"/>
  <c r="W861" i="10" s="1"/>
  <c r="V860" i="10"/>
  <c r="W860" i="10" s="1"/>
  <c r="V859" i="10"/>
  <c r="W859" i="10" s="1"/>
  <c r="V858" i="10"/>
  <c r="W858" i="10" s="1"/>
  <c r="V857" i="10"/>
  <c r="W857" i="10" s="1"/>
  <c r="V856" i="10"/>
  <c r="W856" i="10" s="1"/>
  <c r="V855" i="10"/>
  <c r="W855" i="10" s="1"/>
  <c r="V854" i="10"/>
  <c r="W854" i="10" s="1"/>
  <c r="V853" i="10"/>
  <c r="W853" i="10" s="1"/>
  <c r="V852" i="10"/>
  <c r="W852" i="10" s="1"/>
  <c r="V851" i="10"/>
  <c r="W851" i="10" s="1"/>
  <c r="V850" i="10"/>
  <c r="W850" i="10" s="1"/>
  <c r="V849" i="10"/>
  <c r="W849" i="10" s="1"/>
  <c r="V848" i="10"/>
  <c r="W848" i="10" s="1"/>
  <c r="V847" i="10"/>
  <c r="W847" i="10" s="1"/>
  <c r="V846" i="10"/>
  <c r="W846" i="10" s="1"/>
  <c r="V845" i="10"/>
  <c r="W845" i="10" s="1"/>
  <c r="V844" i="10"/>
  <c r="W844" i="10" s="1"/>
  <c r="V843" i="10"/>
  <c r="W843" i="10" s="1"/>
  <c r="V842" i="10"/>
  <c r="W842" i="10" s="1"/>
  <c r="V841" i="10"/>
  <c r="W841" i="10" s="1"/>
  <c r="V840" i="10"/>
  <c r="W840" i="10" s="1"/>
  <c r="V839" i="10"/>
  <c r="W839" i="10" s="1"/>
  <c r="V838" i="10"/>
  <c r="W838" i="10" s="1"/>
  <c r="V837" i="10"/>
  <c r="W837" i="10" s="1"/>
  <c r="V836" i="10"/>
  <c r="W836" i="10" s="1"/>
  <c r="V835" i="10"/>
  <c r="W835" i="10" s="1"/>
  <c r="V834" i="10"/>
  <c r="W834" i="10" s="1"/>
  <c r="V833" i="10"/>
  <c r="W833" i="10" s="1"/>
  <c r="V832" i="10"/>
  <c r="W832" i="10" s="1"/>
  <c r="V831" i="10"/>
  <c r="W831" i="10" s="1"/>
  <c r="V830" i="10"/>
  <c r="W830" i="10" s="1"/>
  <c r="V829" i="10"/>
  <c r="W829" i="10" s="1"/>
  <c r="V828" i="10"/>
  <c r="W828" i="10" s="1"/>
  <c r="V827" i="10"/>
  <c r="W827" i="10" s="1"/>
  <c r="V826" i="10"/>
  <c r="W826" i="10" s="1"/>
  <c r="V825" i="10"/>
  <c r="W825" i="10" s="1"/>
  <c r="V824" i="10"/>
  <c r="W824" i="10" s="1"/>
  <c r="V823" i="10"/>
  <c r="W823" i="10" s="1"/>
  <c r="V822" i="10"/>
  <c r="W822" i="10" s="1"/>
  <c r="V821" i="10"/>
  <c r="W821" i="10" s="1"/>
  <c r="V820" i="10"/>
  <c r="W820" i="10" s="1"/>
  <c r="V819" i="10"/>
  <c r="W819" i="10" s="1"/>
  <c r="V818" i="10"/>
  <c r="W818" i="10" s="1"/>
  <c r="V817" i="10"/>
  <c r="W817" i="10" s="1"/>
  <c r="V816" i="10"/>
  <c r="W816" i="10" s="1"/>
  <c r="V815" i="10"/>
  <c r="W815" i="10" s="1"/>
  <c r="V814" i="10"/>
  <c r="W814" i="10" s="1"/>
  <c r="V813" i="10"/>
  <c r="W813" i="10" s="1"/>
  <c r="V812" i="10"/>
  <c r="W812" i="10" s="1"/>
  <c r="V811" i="10"/>
  <c r="W811" i="10" s="1"/>
  <c r="V810" i="10"/>
  <c r="W810" i="10" s="1"/>
  <c r="V809" i="10"/>
  <c r="W809" i="10" s="1"/>
  <c r="V808" i="10"/>
  <c r="W808" i="10" s="1"/>
  <c r="V807" i="10"/>
  <c r="W807" i="10" s="1"/>
  <c r="V806" i="10"/>
  <c r="W806" i="10" s="1"/>
  <c r="V805" i="10"/>
  <c r="W805" i="10" s="1"/>
  <c r="V804" i="10"/>
  <c r="W804" i="10" s="1"/>
  <c r="V803" i="10"/>
  <c r="W803" i="10" s="1"/>
  <c r="V802" i="10"/>
  <c r="W802" i="10" s="1"/>
  <c r="V801" i="10"/>
  <c r="W801" i="10" s="1"/>
  <c r="V800" i="10"/>
  <c r="W800" i="10" s="1"/>
  <c r="V799" i="10"/>
  <c r="W799" i="10" s="1"/>
  <c r="V798" i="10"/>
  <c r="W798" i="10" s="1"/>
  <c r="V797" i="10"/>
  <c r="W797" i="10" s="1"/>
  <c r="V796" i="10"/>
  <c r="W796" i="10" s="1"/>
  <c r="V795" i="10"/>
  <c r="W795" i="10" s="1"/>
  <c r="V794" i="10"/>
  <c r="W794" i="10" s="1"/>
  <c r="V793" i="10"/>
  <c r="W793" i="10" s="1"/>
  <c r="V792" i="10"/>
  <c r="W792" i="10" s="1"/>
  <c r="V791" i="10"/>
  <c r="W791" i="10" s="1"/>
  <c r="V790" i="10"/>
  <c r="W790" i="10" s="1"/>
  <c r="V789" i="10"/>
  <c r="W789" i="10" s="1"/>
  <c r="V788" i="10"/>
  <c r="W788" i="10" s="1"/>
  <c r="V787" i="10"/>
  <c r="W787" i="10" s="1"/>
  <c r="V786" i="10"/>
  <c r="W786" i="10" s="1"/>
  <c r="V785" i="10"/>
  <c r="W785" i="10" s="1"/>
  <c r="V784" i="10"/>
  <c r="W784" i="10" s="1"/>
  <c r="V783" i="10"/>
  <c r="W783" i="10" s="1"/>
  <c r="V782" i="10"/>
  <c r="W782" i="10" s="1"/>
  <c r="V781" i="10"/>
  <c r="W781" i="10" s="1"/>
  <c r="V780" i="10"/>
  <c r="W780" i="10" s="1"/>
  <c r="V779" i="10"/>
  <c r="W779" i="10" s="1"/>
  <c r="V778" i="10"/>
  <c r="W778" i="10" s="1"/>
  <c r="V777" i="10"/>
  <c r="W777" i="10" s="1"/>
  <c r="V776" i="10"/>
  <c r="W776" i="10" s="1"/>
  <c r="V775" i="10"/>
  <c r="W775" i="10" s="1"/>
  <c r="V774" i="10"/>
  <c r="W774" i="10" s="1"/>
  <c r="V773" i="10"/>
  <c r="W773" i="10" s="1"/>
  <c r="V772" i="10"/>
  <c r="W772" i="10" s="1"/>
  <c r="V771" i="10"/>
  <c r="W771" i="10" s="1"/>
  <c r="V770" i="10"/>
  <c r="W770" i="10" s="1"/>
  <c r="V769" i="10"/>
  <c r="W769" i="10" s="1"/>
  <c r="V768" i="10"/>
  <c r="W768" i="10" s="1"/>
  <c r="V767" i="10"/>
  <c r="W767" i="10" s="1"/>
  <c r="V766" i="10"/>
  <c r="W766" i="10" s="1"/>
  <c r="V765" i="10"/>
  <c r="W765" i="10" s="1"/>
  <c r="V764" i="10"/>
  <c r="W764" i="10" s="1"/>
  <c r="V763" i="10"/>
  <c r="W763" i="10" s="1"/>
  <c r="V762" i="10"/>
  <c r="W762" i="10" s="1"/>
  <c r="V761" i="10"/>
  <c r="W761" i="10" s="1"/>
  <c r="V760" i="10"/>
  <c r="W760" i="10" s="1"/>
  <c r="V759" i="10"/>
  <c r="W759" i="10" s="1"/>
  <c r="V758" i="10"/>
  <c r="W758" i="10" s="1"/>
  <c r="V757" i="10"/>
  <c r="W757" i="10" s="1"/>
  <c r="V756" i="10"/>
  <c r="W756" i="10" s="1"/>
  <c r="V755" i="10"/>
  <c r="W755" i="10" s="1"/>
  <c r="V754" i="10"/>
  <c r="W754" i="10" s="1"/>
  <c r="V753" i="10"/>
  <c r="W753" i="10" s="1"/>
  <c r="V752" i="10"/>
  <c r="W752" i="10" s="1"/>
  <c r="V751" i="10"/>
  <c r="W751" i="10" s="1"/>
  <c r="V750" i="10"/>
  <c r="W750" i="10" s="1"/>
  <c r="V749" i="10"/>
  <c r="W749" i="10" s="1"/>
  <c r="V748" i="10"/>
  <c r="W748" i="10" s="1"/>
  <c r="V747" i="10"/>
  <c r="W747" i="10" s="1"/>
  <c r="V746" i="10"/>
  <c r="W746" i="10" s="1"/>
  <c r="V745" i="10"/>
  <c r="W745" i="10" s="1"/>
  <c r="V744" i="10"/>
  <c r="W744" i="10" s="1"/>
  <c r="V743" i="10"/>
  <c r="W743" i="10" s="1"/>
  <c r="V742" i="10"/>
  <c r="W742" i="10" s="1"/>
  <c r="V741" i="10"/>
  <c r="W741" i="10" s="1"/>
  <c r="V740" i="10"/>
  <c r="W740" i="10" s="1"/>
  <c r="V739" i="10"/>
  <c r="W739" i="10" s="1"/>
  <c r="V738" i="10"/>
  <c r="W738" i="10" s="1"/>
  <c r="V737" i="10"/>
  <c r="W737" i="10" s="1"/>
  <c r="V736" i="10"/>
  <c r="W736" i="10" s="1"/>
  <c r="V735" i="10"/>
  <c r="W735" i="10" s="1"/>
  <c r="V734" i="10"/>
  <c r="W734" i="10" s="1"/>
  <c r="V733" i="10"/>
  <c r="W733" i="10" s="1"/>
  <c r="V732" i="10"/>
  <c r="W732" i="10" s="1"/>
  <c r="V731" i="10"/>
  <c r="W731" i="10" s="1"/>
  <c r="V730" i="10"/>
  <c r="W730" i="10" s="1"/>
  <c r="V729" i="10"/>
  <c r="W729" i="10" s="1"/>
  <c r="V728" i="10"/>
  <c r="W728" i="10" s="1"/>
  <c r="V727" i="10"/>
  <c r="W727" i="10" s="1"/>
  <c r="V726" i="10"/>
  <c r="W726" i="10" s="1"/>
  <c r="V725" i="10"/>
  <c r="W725" i="10" s="1"/>
  <c r="V724" i="10"/>
  <c r="W724" i="10" s="1"/>
  <c r="V723" i="10"/>
  <c r="W723" i="10" s="1"/>
  <c r="V722" i="10"/>
  <c r="W722" i="10" s="1"/>
  <c r="V721" i="10"/>
  <c r="W721" i="10" s="1"/>
  <c r="V720" i="10"/>
  <c r="W720" i="10" s="1"/>
  <c r="V719" i="10"/>
  <c r="W719" i="10" s="1"/>
  <c r="V718" i="10"/>
  <c r="W718" i="10" s="1"/>
  <c r="V717" i="10"/>
  <c r="W717" i="10" s="1"/>
  <c r="V716" i="10"/>
  <c r="W716" i="10" s="1"/>
  <c r="V715" i="10"/>
  <c r="W715" i="10" s="1"/>
  <c r="V714" i="10"/>
  <c r="W714" i="10" s="1"/>
  <c r="V713" i="10"/>
  <c r="W713" i="10" s="1"/>
  <c r="V712" i="10"/>
  <c r="W712" i="10" s="1"/>
  <c r="V711" i="10"/>
  <c r="W711" i="10" s="1"/>
  <c r="V710" i="10"/>
  <c r="W710" i="10" s="1"/>
  <c r="V709" i="10"/>
  <c r="W709" i="10" s="1"/>
  <c r="V708" i="10"/>
  <c r="W708" i="10" s="1"/>
  <c r="V707" i="10"/>
  <c r="W707" i="10" s="1"/>
  <c r="V706" i="10"/>
  <c r="W706" i="10" s="1"/>
  <c r="V705" i="10"/>
  <c r="W705" i="10" s="1"/>
  <c r="V704" i="10"/>
  <c r="W704" i="10" s="1"/>
  <c r="V703" i="10"/>
  <c r="W703" i="10" s="1"/>
  <c r="V702" i="10"/>
  <c r="W702" i="10" s="1"/>
  <c r="V701" i="10"/>
  <c r="W701" i="10" s="1"/>
  <c r="V700" i="10"/>
  <c r="W700" i="10" s="1"/>
  <c r="V699" i="10"/>
  <c r="W699" i="10" s="1"/>
  <c r="V698" i="10"/>
  <c r="W698" i="10" s="1"/>
  <c r="V697" i="10"/>
  <c r="W697" i="10" s="1"/>
  <c r="V696" i="10"/>
  <c r="W696" i="10" s="1"/>
  <c r="V695" i="10"/>
  <c r="W695" i="10" s="1"/>
  <c r="V694" i="10"/>
  <c r="W694" i="10" s="1"/>
  <c r="V693" i="10"/>
  <c r="W693" i="10" s="1"/>
  <c r="V692" i="10"/>
  <c r="W692" i="10" s="1"/>
  <c r="V691" i="10"/>
  <c r="W691" i="10" s="1"/>
  <c r="V690" i="10"/>
  <c r="W690" i="10" s="1"/>
  <c r="V689" i="10"/>
  <c r="W689" i="10" s="1"/>
  <c r="V688" i="10"/>
  <c r="W688" i="10" s="1"/>
  <c r="V687" i="10"/>
  <c r="W687" i="10" s="1"/>
  <c r="V686" i="10"/>
  <c r="W686" i="10" s="1"/>
  <c r="V685" i="10"/>
  <c r="W685" i="10" s="1"/>
  <c r="V684" i="10"/>
  <c r="W684" i="10" s="1"/>
  <c r="V683" i="10"/>
  <c r="W683" i="10" s="1"/>
  <c r="V682" i="10"/>
  <c r="W682" i="10" s="1"/>
  <c r="V681" i="10"/>
  <c r="W681" i="10" s="1"/>
  <c r="V680" i="10"/>
  <c r="W680" i="10" s="1"/>
  <c r="V679" i="10"/>
  <c r="W679" i="10" s="1"/>
  <c r="V678" i="10"/>
  <c r="W678" i="10" s="1"/>
  <c r="V677" i="10"/>
  <c r="W677" i="10" s="1"/>
  <c r="V676" i="10"/>
  <c r="W676" i="10" s="1"/>
  <c r="V675" i="10"/>
  <c r="W675" i="10" s="1"/>
  <c r="V674" i="10"/>
  <c r="W674" i="10" s="1"/>
  <c r="V673" i="10"/>
  <c r="W673" i="10" s="1"/>
  <c r="V672" i="10"/>
  <c r="W672" i="10" s="1"/>
  <c r="V671" i="10"/>
  <c r="W671" i="10" s="1"/>
  <c r="V670" i="10"/>
  <c r="W670" i="10" s="1"/>
  <c r="V669" i="10"/>
  <c r="W669" i="10" s="1"/>
  <c r="V668" i="10"/>
  <c r="W668" i="10" s="1"/>
  <c r="V667" i="10"/>
  <c r="W667" i="10" s="1"/>
  <c r="V666" i="10"/>
  <c r="W666" i="10" s="1"/>
  <c r="V665" i="10"/>
  <c r="W665" i="10" s="1"/>
  <c r="V664" i="10"/>
  <c r="W664" i="10" s="1"/>
  <c r="V663" i="10"/>
  <c r="W663" i="10" s="1"/>
  <c r="V662" i="10"/>
  <c r="W662" i="10" s="1"/>
  <c r="V661" i="10"/>
  <c r="W661" i="10" s="1"/>
  <c r="V660" i="10"/>
  <c r="W660" i="10" s="1"/>
  <c r="V659" i="10"/>
  <c r="W659" i="10" s="1"/>
  <c r="V658" i="10"/>
  <c r="W658" i="10" s="1"/>
  <c r="V657" i="10"/>
  <c r="W657" i="10" s="1"/>
  <c r="V656" i="10"/>
  <c r="W656" i="10" s="1"/>
  <c r="V655" i="10"/>
  <c r="W655" i="10" s="1"/>
  <c r="V654" i="10"/>
  <c r="W654" i="10" s="1"/>
  <c r="V653" i="10"/>
  <c r="W653" i="10" s="1"/>
  <c r="V652" i="10"/>
  <c r="W652" i="10" s="1"/>
  <c r="V651" i="10"/>
  <c r="W651" i="10" s="1"/>
  <c r="V650" i="10"/>
  <c r="W650" i="10" s="1"/>
  <c r="V649" i="10"/>
  <c r="W649" i="10" s="1"/>
  <c r="V648" i="10"/>
  <c r="W648" i="10" s="1"/>
  <c r="V647" i="10"/>
  <c r="W647" i="10" s="1"/>
  <c r="V646" i="10"/>
  <c r="W646" i="10" s="1"/>
  <c r="V645" i="10"/>
  <c r="W645" i="10" s="1"/>
  <c r="V644" i="10"/>
  <c r="W644" i="10" s="1"/>
  <c r="V643" i="10"/>
  <c r="W643" i="10" s="1"/>
  <c r="V642" i="10"/>
  <c r="W642" i="10" s="1"/>
  <c r="V641" i="10"/>
  <c r="W641" i="10" s="1"/>
  <c r="V640" i="10"/>
  <c r="W640" i="10" s="1"/>
  <c r="V639" i="10"/>
  <c r="W639" i="10" s="1"/>
  <c r="V638" i="10"/>
  <c r="W638" i="10" s="1"/>
  <c r="V637" i="10"/>
  <c r="W637" i="10" s="1"/>
  <c r="V636" i="10"/>
  <c r="W636" i="10" s="1"/>
  <c r="V635" i="10"/>
  <c r="W635" i="10" s="1"/>
  <c r="V634" i="10"/>
  <c r="W634" i="10" s="1"/>
  <c r="V633" i="10"/>
  <c r="W633" i="10" s="1"/>
  <c r="V632" i="10"/>
  <c r="W632" i="10" s="1"/>
  <c r="V631" i="10"/>
  <c r="W631" i="10" s="1"/>
  <c r="V630" i="10"/>
  <c r="W630" i="10" s="1"/>
  <c r="V629" i="10"/>
  <c r="W629" i="10" s="1"/>
  <c r="V628" i="10"/>
  <c r="W628" i="10" s="1"/>
  <c r="V627" i="10"/>
  <c r="W627" i="10" s="1"/>
  <c r="V626" i="10"/>
  <c r="W626" i="10" s="1"/>
  <c r="W625" i="10"/>
  <c r="V625" i="10"/>
  <c r="V624" i="10"/>
  <c r="W624" i="10" s="1"/>
  <c r="V623" i="10"/>
  <c r="W623" i="10" s="1"/>
  <c r="V622" i="10"/>
  <c r="W622" i="10" s="1"/>
  <c r="V621" i="10"/>
  <c r="W621" i="10" s="1"/>
  <c r="V620" i="10"/>
  <c r="W620" i="10" s="1"/>
  <c r="V619" i="10"/>
  <c r="W619" i="10" s="1"/>
  <c r="V618" i="10"/>
  <c r="W618" i="10" s="1"/>
  <c r="V617" i="10"/>
  <c r="W617" i="10" s="1"/>
  <c r="V616" i="10"/>
  <c r="W616" i="10" s="1"/>
  <c r="V615" i="10"/>
  <c r="W615" i="10" s="1"/>
  <c r="V614" i="10"/>
  <c r="W614" i="10" s="1"/>
  <c r="W613" i="10"/>
  <c r="V613" i="10"/>
  <c r="V612" i="10"/>
  <c r="W612" i="10" s="1"/>
  <c r="V611" i="10"/>
  <c r="W611" i="10" s="1"/>
  <c r="V610" i="10"/>
  <c r="W610" i="10" s="1"/>
  <c r="V609" i="10"/>
  <c r="W609" i="10" s="1"/>
  <c r="V608" i="10"/>
  <c r="W608" i="10" s="1"/>
  <c r="V607" i="10"/>
  <c r="W607" i="10" s="1"/>
  <c r="V606" i="10"/>
  <c r="W606" i="10" s="1"/>
  <c r="V605" i="10"/>
  <c r="W605" i="10" s="1"/>
  <c r="V604" i="10"/>
  <c r="W604" i="10" s="1"/>
  <c r="V603" i="10"/>
  <c r="W603" i="10" s="1"/>
  <c r="V602" i="10"/>
  <c r="W602" i="10" s="1"/>
  <c r="V601" i="10"/>
  <c r="W601" i="10" s="1"/>
  <c r="W600" i="10"/>
  <c r="V600" i="10"/>
  <c r="V599" i="10"/>
  <c r="W599" i="10" s="1"/>
  <c r="V598" i="10"/>
  <c r="W598" i="10" s="1"/>
  <c r="V597" i="10"/>
  <c r="W597" i="10" s="1"/>
  <c r="V596" i="10"/>
  <c r="W596" i="10" s="1"/>
  <c r="W595" i="10"/>
  <c r="V595" i="10"/>
  <c r="W594" i="10"/>
  <c r="V594" i="10"/>
  <c r="V593" i="10"/>
  <c r="W593" i="10" s="1"/>
  <c r="V592" i="10"/>
  <c r="W592" i="10" s="1"/>
  <c r="V591" i="10"/>
  <c r="W591" i="10" s="1"/>
  <c r="V590" i="10"/>
  <c r="W590" i="10" s="1"/>
  <c r="W589" i="10"/>
  <c r="V589" i="10"/>
  <c r="W588" i="10"/>
  <c r="V588" i="10"/>
  <c r="V587" i="10"/>
  <c r="W587" i="10" s="1"/>
  <c r="V586" i="10"/>
  <c r="W586" i="10" s="1"/>
  <c r="V585" i="10"/>
  <c r="W585" i="10" s="1"/>
  <c r="V584" i="10"/>
  <c r="W584" i="10" s="1"/>
  <c r="V583" i="10"/>
  <c r="W583" i="10" s="1"/>
  <c r="V582" i="10"/>
  <c r="W582" i="10" s="1"/>
  <c r="V581" i="10"/>
  <c r="W581" i="10" s="1"/>
  <c r="V580" i="10"/>
  <c r="W580" i="10" s="1"/>
  <c r="V579" i="10"/>
  <c r="W579" i="10" s="1"/>
  <c r="V578" i="10"/>
  <c r="W578" i="10" s="1"/>
  <c r="V577" i="10"/>
  <c r="W577" i="10" s="1"/>
  <c r="W576" i="10"/>
  <c r="V576" i="10"/>
  <c r="V575" i="10"/>
  <c r="W575" i="10" s="1"/>
  <c r="V574" i="10"/>
  <c r="W574" i="10" s="1"/>
  <c r="V573" i="10"/>
  <c r="W573" i="10" s="1"/>
  <c r="V572" i="10"/>
  <c r="W572" i="10" s="1"/>
  <c r="W571" i="10"/>
  <c r="V571" i="10"/>
  <c r="W570" i="10"/>
  <c r="V570" i="10"/>
  <c r="V569" i="10"/>
  <c r="W569" i="10" s="1"/>
  <c r="V568" i="10"/>
  <c r="W568" i="10" s="1"/>
  <c r="V567" i="10"/>
  <c r="W567" i="10" s="1"/>
  <c r="V566" i="10"/>
  <c r="W566" i="10" s="1"/>
  <c r="V565" i="10"/>
  <c r="W565" i="10" s="1"/>
  <c r="V564" i="10"/>
  <c r="W564" i="10" s="1"/>
  <c r="V563" i="10"/>
  <c r="W563" i="10" s="1"/>
  <c r="V562" i="10"/>
  <c r="W562" i="10" s="1"/>
  <c r="V561" i="10"/>
  <c r="W561" i="10" s="1"/>
  <c r="V560" i="10"/>
  <c r="W560" i="10" s="1"/>
  <c r="W559" i="10"/>
  <c r="V559" i="10"/>
  <c r="W558" i="10"/>
  <c r="V558" i="10"/>
  <c r="V557" i="10"/>
  <c r="W557" i="10" s="1"/>
  <c r="V556" i="10"/>
  <c r="W556" i="10" s="1"/>
  <c r="V555" i="10"/>
  <c r="W555" i="10" s="1"/>
  <c r="V554" i="10"/>
  <c r="W554" i="10" s="1"/>
  <c r="W553" i="10"/>
  <c r="V553" i="10"/>
  <c r="W552" i="10"/>
  <c r="V552" i="10"/>
  <c r="V551" i="10"/>
  <c r="W551" i="10" s="1"/>
  <c r="V550" i="10"/>
  <c r="W550" i="10" s="1"/>
  <c r="V549" i="10"/>
  <c r="W549" i="10" s="1"/>
  <c r="V548" i="10"/>
  <c r="W548" i="10" s="1"/>
  <c r="V547" i="10"/>
  <c r="W547" i="10" s="1"/>
  <c r="W546" i="10"/>
  <c r="V546" i="10"/>
  <c r="V545" i="10"/>
  <c r="W545" i="10" s="1"/>
  <c r="V544" i="10"/>
  <c r="W544" i="10" s="1"/>
  <c r="V543" i="10"/>
  <c r="W543" i="10" s="1"/>
  <c r="V542" i="10"/>
  <c r="W542" i="10" s="1"/>
  <c r="V541" i="10"/>
  <c r="W541" i="10" s="1"/>
  <c r="W540" i="10"/>
  <c r="V540" i="10"/>
  <c r="V539" i="10"/>
  <c r="W539" i="10" s="1"/>
  <c r="V538" i="10"/>
  <c r="W538" i="10" s="1"/>
  <c r="V537" i="10"/>
  <c r="W537" i="10" s="1"/>
  <c r="V536" i="10"/>
  <c r="W536" i="10" s="1"/>
  <c r="W535" i="10"/>
  <c r="V535" i="10"/>
  <c r="V534" i="10"/>
  <c r="W534" i="10" s="1"/>
  <c r="V533" i="10"/>
  <c r="W533" i="10" s="1"/>
  <c r="V532" i="10"/>
  <c r="W532" i="10" s="1"/>
  <c r="V531" i="10"/>
  <c r="W531" i="10" s="1"/>
  <c r="V530" i="10"/>
  <c r="W530" i="10" s="1"/>
  <c r="V529" i="10"/>
  <c r="W529" i="10" s="1"/>
  <c r="V528" i="10"/>
  <c r="W528" i="10" s="1"/>
  <c r="V527" i="10"/>
  <c r="W527" i="10" s="1"/>
  <c r="V526" i="10"/>
  <c r="W526" i="10" s="1"/>
  <c r="V525" i="10"/>
  <c r="W525" i="10" s="1"/>
  <c r="V524" i="10"/>
  <c r="W524" i="10" s="1"/>
  <c r="W523" i="10"/>
  <c r="V523" i="10"/>
  <c r="W522" i="10"/>
  <c r="V522" i="10"/>
  <c r="V521" i="10"/>
  <c r="W521" i="10" s="1"/>
  <c r="V520" i="10"/>
  <c r="W520" i="10" s="1"/>
  <c r="V519" i="10"/>
  <c r="W519" i="10" s="1"/>
  <c r="V518" i="10"/>
  <c r="W518" i="10" s="1"/>
  <c r="W517" i="10"/>
  <c r="V517" i="10"/>
  <c r="V516" i="10"/>
  <c r="W516" i="10" s="1"/>
  <c r="V515" i="10"/>
  <c r="W515" i="10" s="1"/>
  <c r="V514" i="10"/>
  <c r="W514" i="10" s="1"/>
  <c r="V513" i="10"/>
  <c r="W513" i="10" s="1"/>
  <c r="V512" i="10"/>
  <c r="W512" i="10" s="1"/>
  <c r="V511" i="10"/>
  <c r="W511" i="10" s="1"/>
  <c r="V510" i="10"/>
  <c r="W510" i="10" s="1"/>
  <c r="V509" i="10"/>
  <c r="W509" i="10" s="1"/>
  <c r="V508" i="10"/>
  <c r="W508" i="10" s="1"/>
  <c r="V507" i="10"/>
  <c r="W507" i="10" s="1"/>
  <c r="V506" i="10"/>
  <c r="W506" i="10" s="1"/>
  <c r="V505" i="10"/>
  <c r="W505" i="10" s="1"/>
  <c r="W504" i="10"/>
  <c r="V504" i="10"/>
  <c r="V503" i="10"/>
  <c r="W503" i="10" s="1"/>
  <c r="V502" i="10"/>
  <c r="W502" i="10" s="1"/>
  <c r="V501" i="10"/>
  <c r="W501" i="10" s="1"/>
  <c r="V500" i="10"/>
  <c r="W500" i="10" s="1"/>
  <c r="W499" i="10"/>
  <c r="V499" i="10"/>
  <c r="V498" i="10"/>
  <c r="W498" i="10" s="1"/>
  <c r="V497" i="10"/>
  <c r="W497" i="10" s="1"/>
  <c r="V496" i="10"/>
  <c r="W496" i="10" s="1"/>
  <c r="V495" i="10"/>
  <c r="W495" i="10" s="1"/>
  <c r="V494" i="10"/>
  <c r="W494" i="10" s="1"/>
  <c r="V493" i="10"/>
  <c r="W493" i="10" s="1"/>
  <c r="W492" i="10"/>
  <c r="V492" i="10"/>
  <c r="V491" i="10"/>
  <c r="W491" i="10" s="1"/>
  <c r="V490" i="10"/>
  <c r="W490" i="10" s="1"/>
  <c r="V489" i="10"/>
  <c r="W489" i="10" s="1"/>
  <c r="V488" i="10"/>
  <c r="W488" i="10" s="1"/>
  <c r="V487" i="10"/>
  <c r="W487" i="10" s="1"/>
  <c r="W486" i="10"/>
  <c r="V486" i="10"/>
  <c r="V485" i="10"/>
  <c r="W485" i="10" s="1"/>
  <c r="V484" i="10"/>
  <c r="W484" i="10" s="1"/>
  <c r="W483" i="10"/>
  <c r="V483" i="10"/>
  <c r="W482" i="10"/>
  <c r="V482" i="10"/>
  <c r="W481" i="10"/>
  <c r="V481" i="10"/>
  <c r="W480" i="10"/>
  <c r="V480" i="10"/>
  <c r="V479" i="10"/>
  <c r="W479" i="10" s="1"/>
  <c r="W478" i="10"/>
  <c r="V478" i="10"/>
  <c r="W477" i="10"/>
  <c r="V477" i="10"/>
  <c r="V476" i="10"/>
  <c r="W476" i="10" s="1"/>
  <c r="V475" i="10"/>
  <c r="W475" i="10" s="1"/>
  <c r="W474" i="10"/>
  <c r="V474" i="10"/>
  <c r="V473" i="10"/>
  <c r="W473" i="10" s="1"/>
  <c r="V472" i="10"/>
  <c r="W472" i="10" s="1"/>
  <c r="W471" i="10"/>
  <c r="V471" i="10"/>
  <c r="V470" i="10"/>
  <c r="W470" i="10" s="1"/>
  <c r="W469" i="10"/>
  <c r="V469" i="10"/>
  <c r="W468" i="10"/>
  <c r="V468" i="10"/>
  <c r="V467" i="10"/>
  <c r="W467" i="10" s="1"/>
  <c r="W466" i="10"/>
  <c r="V466" i="10"/>
  <c r="W465" i="10"/>
  <c r="V465" i="10"/>
  <c r="W464" i="10"/>
  <c r="V464" i="10"/>
  <c r="V463" i="10"/>
  <c r="W463" i="10" s="1"/>
  <c r="W462" i="10"/>
  <c r="V462" i="10"/>
  <c r="V461" i="10"/>
  <c r="W461" i="10" s="1"/>
  <c r="V460" i="10"/>
  <c r="W460" i="10" s="1"/>
  <c r="W459" i="10"/>
  <c r="V459" i="10"/>
  <c r="V458" i="10"/>
  <c r="W458" i="10" s="1"/>
  <c r="V457" i="10"/>
  <c r="W457" i="10" s="1"/>
  <c r="W456" i="10"/>
  <c r="V456" i="10"/>
  <c r="V455" i="10"/>
  <c r="W455" i="10" s="1"/>
  <c r="V454" i="10"/>
  <c r="W454" i="10" s="1"/>
  <c r="W453" i="10"/>
  <c r="V453" i="10"/>
  <c r="W452" i="10"/>
  <c r="V452" i="10"/>
  <c r="W451" i="10"/>
  <c r="V451" i="10"/>
  <c r="W450" i="10"/>
  <c r="V450" i="10"/>
  <c r="V449" i="10"/>
  <c r="W449" i="10" s="1"/>
  <c r="W448" i="10"/>
  <c r="V448" i="10"/>
  <c r="W447" i="10"/>
  <c r="V447" i="10"/>
  <c r="V446" i="10"/>
  <c r="W446" i="10" s="1"/>
  <c r="V445" i="10"/>
  <c r="W445" i="10" s="1"/>
  <c r="W444" i="10"/>
  <c r="V444" i="10"/>
  <c r="V443" i="10"/>
  <c r="W443" i="10" s="1"/>
  <c r="V442" i="10"/>
  <c r="W442" i="10" s="1"/>
  <c r="W441" i="10"/>
  <c r="V441" i="10"/>
  <c r="W440" i="10"/>
  <c r="V440" i="10"/>
  <c r="V439" i="10"/>
  <c r="W439" i="10" s="1"/>
  <c r="W438" i="10"/>
  <c r="V438" i="10"/>
  <c r="V437" i="10"/>
  <c r="W437" i="10" s="1"/>
  <c r="W436" i="10"/>
  <c r="V436" i="10"/>
  <c r="W435" i="10"/>
  <c r="V435" i="10"/>
  <c r="V434" i="10"/>
  <c r="W434" i="10" s="1"/>
  <c r="V433" i="10"/>
  <c r="W433" i="10" s="1"/>
  <c r="W432" i="10"/>
  <c r="V432" i="10"/>
  <c r="V431" i="10"/>
  <c r="W431" i="10" s="1"/>
  <c r="V430" i="10"/>
  <c r="W430" i="10" s="1"/>
  <c r="W429" i="10"/>
  <c r="V429" i="10"/>
  <c r="V428" i="10"/>
  <c r="W428" i="10" s="1"/>
  <c r="W427" i="10"/>
  <c r="V427" i="10"/>
  <c r="W426" i="10"/>
  <c r="V426" i="10"/>
  <c r="V425" i="10"/>
  <c r="W425" i="10" s="1"/>
  <c r="V424" i="10"/>
  <c r="W424" i="10" s="1"/>
  <c r="W423" i="10"/>
  <c r="V423" i="10"/>
  <c r="W422" i="10"/>
  <c r="V422" i="10"/>
  <c r="V421" i="10"/>
  <c r="W421" i="10" s="1"/>
  <c r="W420" i="10"/>
  <c r="V420" i="10"/>
  <c r="V419" i="10"/>
  <c r="W419" i="10" s="1"/>
  <c r="W418" i="10"/>
  <c r="V418" i="10"/>
  <c r="W417" i="10"/>
  <c r="V417" i="10"/>
  <c r="V416" i="10"/>
  <c r="W416" i="10" s="1"/>
  <c r="V415" i="10"/>
  <c r="W415" i="10" s="1"/>
  <c r="W414" i="10"/>
  <c r="V414" i="10"/>
  <c r="V413" i="10"/>
  <c r="W413" i="10" s="1"/>
  <c r="V412" i="10"/>
  <c r="W412" i="10" s="1"/>
  <c r="W411" i="10"/>
  <c r="V411" i="10"/>
  <c r="W410" i="10"/>
  <c r="V410" i="10"/>
  <c r="V409" i="10"/>
  <c r="W409" i="10" s="1"/>
  <c r="W408" i="10"/>
  <c r="V408" i="10"/>
  <c r="V407" i="10"/>
  <c r="W407" i="10" s="1"/>
  <c r="V406" i="10"/>
  <c r="W406" i="10" s="1"/>
  <c r="W405" i="10"/>
  <c r="V405" i="10"/>
  <c r="V404" i="10"/>
  <c r="W404" i="10" s="1"/>
  <c r="V403" i="10"/>
  <c r="W403" i="10" s="1"/>
  <c r="W402" i="10"/>
  <c r="V402" i="10"/>
  <c r="V401" i="10"/>
  <c r="W401" i="10" s="1"/>
  <c r="V400" i="10"/>
  <c r="W400" i="10" s="1"/>
  <c r="W399" i="10"/>
  <c r="V399" i="10"/>
  <c r="V398" i="10"/>
  <c r="W398" i="10" s="1"/>
  <c r="W397" i="10"/>
  <c r="V397" i="10"/>
  <c r="W396" i="10"/>
  <c r="V396" i="10"/>
  <c r="V395" i="10"/>
  <c r="W395" i="10" s="1"/>
  <c r="W394" i="10"/>
  <c r="V394" i="10"/>
  <c r="W393" i="10"/>
  <c r="V393" i="10"/>
  <c r="W392" i="10"/>
  <c r="V392" i="10"/>
  <c r="V391" i="10"/>
  <c r="W391" i="10" s="1"/>
  <c r="W390" i="10"/>
  <c r="V390" i="10"/>
  <c r="V389" i="10"/>
  <c r="W389" i="10" s="1"/>
  <c r="V388" i="10"/>
  <c r="W388" i="10" s="1"/>
  <c r="W387" i="10"/>
  <c r="V387" i="10"/>
  <c r="V386" i="10"/>
  <c r="W386" i="10" s="1"/>
  <c r="V385" i="10"/>
  <c r="W385" i="10" s="1"/>
  <c r="W384" i="10"/>
  <c r="V384" i="10"/>
  <c r="V383" i="10"/>
  <c r="W383" i="10" s="1"/>
  <c r="W382" i="10"/>
  <c r="V382" i="10"/>
  <c r="W381" i="10"/>
  <c r="V381" i="10"/>
  <c r="V380" i="10"/>
  <c r="W380" i="10" s="1"/>
  <c r="W379" i="10"/>
  <c r="V379" i="10"/>
  <c r="W378" i="10"/>
  <c r="V378" i="10"/>
  <c r="V377" i="10"/>
  <c r="W377" i="10" s="1"/>
  <c r="V376" i="10"/>
  <c r="W376" i="10" s="1"/>
  <c r="W375" i="10"/>
  <c r="V375" i="10"/>
  <c r="V374" i="10"/>
  <c r="W374" i="10" s="1"/>
  <c r="V373" i="10"/>
  <c r="W373" i="10" s="1"/>
  <c r="W372" i="10"/>
  <c r="V372" i="10"/>
  <c r="V371" i="10"/>
  <c r="W371" i="10" s="1"/>
  <c r="V370" i="10"/>
  <c r="W370" i="10" s="1"/>
  <c r="W369" i="10"/>
  <c r="V369" i="10"/>
  <c r="W368" i="10"/>
  <c r="V368" i="10"/>
  <c r="V367" i="10"/>
  <c r="W367" i="10" s="1"/>
  <c r="W366" i="10"/>
  <c r="V366" i="10"/>
  <c r="V365" i="10"/>
  <c r="W365" i="10" s="1"/>
  <c r="W364" i="10"/>
  <c r="V364" i="10"/>
  <c r="W363" i="10"/>
  <c r="V363" i="10"/>
  <c r="V362" i="10"/>
  <c r="W362" i="10" s="1"/>
  <c r="V361" i="10"/>
  <c r="W361" i="10" s="1"/>
  <c r="W360" i="10"/>
  <c r="V360" i="10"/>
  <c r="V359" i="10"/>
  <c r="W359" i="10" s="1"/>
  <c r="V358" i="10"/>
  <c r="W358" i="10" s="1"/>
  <c r="W357" i="10"/>
  <c r="V357" i="10"/>
  <c r="W356" i="10"/>
  <c r="V356" i="10"/>
  <c r="W355" i="10"/>
  <c r="V355" i="10"/>
  <c r="W354" i="10"/>
  <c r="V354" i="10"/>
  <c r="V353" i="10"/>
  <c r="W353" i="10" s="1"/>
  <c r="V352" i="10"/>
  <c r="W352" i="10" s="1"/>
  <c r="W351" i="10"/>
  <c r="V351" i="10"/>
  <c r="V350" i="10"/>
  <c r="W350" i="10" s="1"/>
  <c r="V349" i="10"/>
  <c r="W349" i="10" s="1"/>
  <c r="W348" i="10"/>
  <c r="V348" i="10"/>
  <c r="V347" i="10"/>
  <c r="W347" i="10" s="1"/>
  <c r="W346" i="10"/>
  <c r="V346" i="10"/>
  <c r="W345" i="10"/>
  <c r="V345" i="10"/>
  <c r="V344" i="10"/>
  <c r="W344" i="10" s="1"/>
  <c r="W343" i="10"/>
  <c r="V343" i="10"/>
  <c r="W342" i="10"/>
  <c r="V342" i="10"/>
  <c r="V341" i="10"/>
  <c r="W341" i="10" s="1"/>
  <c r="V340" i="10"/>
  <c r="W340" i="10" s="1"/>
  <c r="W339" i="10"/>
  <c r="V339" i="10"/>
  <c r="W338" i="10"/>
  <c r="V338" i="10"/>
  <c r="V337" i="10"/>
  <c r="W337" i="10" s="1"/>
  <c r="W336" i="10"/>
  <c r="V336" i="10"/>
  <c r="V335" i="10"/>
  <c r="W335" i="10" s="1"/>
  <c r="V334" i="10"/>
  <c r="W334" i="10" s="1"/>
  <c r="W333" i="10"/>
  <c r="V333" i="10"/>
  <c r="V332" i="10"/>
  <c r="W332" i="10" s="1"/>
  <c r="V331" i="10"/>
  <c r="W331" i="10" s="1"/>
  <c r="W330" i="10"/>
  <c r="V330" i="10"/>
  <c r="V329" i="10"/>
  <c r="W329" i="10" s="1"/>
  <c r="V328" i="10"/>
  <c r="W328" i="10" s="1"/>
  <c r="W327" i="10"/>
  <c r="V327" i="10"/>
  <c r="V326" i="10"/>
  <c r="W326" i="10" s="1"/>
  <c r="W325" i="10"/>
  <c r="V325" i="10"/>
  <c r="W324" i="10"/>
  <c r="V324" i="10"/>
  <c r="V323" i="10"/>
  <c r="W323" i="10" s="1"/>
  <c r="W322" i="10"/>
  <c r="V322" i="10"/>
  <c r="W321" i="10"/>
  <c r="V321" i="10"/>
  <c r="W320" i="10"/>
  <c r="V320" i="10"/>
  <c r="V319" i="10"/>
  <c r="W319" i="10" s="1"/>
  <c r="W318" i="10"/>
  <c r="V318" i="10"/>
  <c r="V317" i="10"/>
  <c r="W317" i="10" s="1"/>
  <c r="V316" i="10"/>
  <c r="W316" i="10" s="1"/>
  <c r="W315" i="10"/>
  <c r="V315" i="10"/>
  <c r="V314" i="10"/>
  <c r="W314" i="10" s="1"/>
  <c r="V313" i="10"/>
  <c r="W313" i="10" s="1"/>
  <c r="W312" i="10"/>
  <c r="V312" i="10"/>
  <c r="V311" i="10"/>
  <c r="W311" i="10" s="1"/>
  <c r="W310" i="10"/>
  <c r="V310" i="10"/>
  <c r="W309" i="10"/>
  <c r="V309" i="10"/>
  <c r="V308" i="10"/>
  <c r="W308" i="10" s="1"/>
  <c r="W307" i="10"/>
  <c r="V307" i="10"/>
  <c r="W306" i="10"/>
  <c r="V306" i="10"/>
  <c r="V305" i="10"/>
  <c r="W305" i="10" s="1"/>
  <c r="V304" i="10"/>
  <c r="W304" i="10" s="1"/>
  <c r="W303" i="10"/>
  <c r="V303" i="10"/>
  <c r="V302" i="10"/>
  <c r="W302" i="10" s="1"/>
  <c r="V301" i="10"/>
  <c r="W301" i="10" s="1"/>
  <c r="W300" i="10"/>
  <c r="V300" i="10"/>
  <c r="V299" i="10"/>
  <c r="W299" i="10" s="1"/>
  <c r="V298" i="10"/>
  <c r="W298" i="10" s="1"/>
  <c r="W297" i="10"/>
  <c r="V297" i="10"/>
  <c r="W296" i="10"/>
  <c r="V296" i="10"/>
  <c r="V295" i="10"/>
  <c r="W295" i="10" s="1"/>
  <c r="W294" i="10"/>
  <c r="V294" i="10"/>
  <c r="V293" i="10"/>
  <c r="W293" i="10" s="1"/>
  <c r="W292" i="10"/>
  <c r="V292" i="10"/>
  <c r="W291" i="10"/>
  <c r="V291" i="10"/>
  <c r="V290" i="10"/>
  <c r="W290" i="10" s="1"/>
  <c r="V289" i="10"/>
  <c r="W289" i="10" s="1"/>
  <c r="W288" i="10"/>
  <c r="V288" i="10"/>
  <c r="V287" i="10"/>
  <c r="W287" i="10" s="1"/>
  <c r="V286" i="10"/>
  <c r="W286" i="10" s="1"/>
  <c r="W285" i="10"/>
  <c r="V285" i="10"/>
  <c r="W284" i="10"/>
  <c r="V284" i="10"/>
  <c r="W283" i="10"/>
  <c r="V283" i="10"/>
  <c r="W282" i="10"/>
  <c r="V282" i="10"/>
  <c r="V281" i="10"/>
  <c r="W281" i="10" s="1"/>
  <c r="V280" i="10"/>
  <c r="W280" i="10" s="1"/>
  <c r="W279" i="10"/>
  <c r="V279" i="10"/>
  <c r="V278" i="10"/>
  <c r="W278" i="10" s="1"/>
  <c r="V277" i="10"/>
  <c r="W277" i="10" s="1"/>
  <c r="W276" i="10"/>
  <c r="V276" i="10"/>
  <c r="V275" i="10"/>
  <c r="W275" i="10" s="1"/>
  <c r="W274" i="10"/>
  <c r="V274" i="10"/>
  <c r="W273" i="10"/>
  <c r="V273" i="10"/>
  <c r="V272" i="10"/>
  <c r="W272" i="10" s="1"/>
  <c r="W271" i="10"/>
  <c r="V271" i="10"/>
  <c r="W270" i="10"/>
  <c r="V270" i="10"/>
  <c r="V269" i="10"/>
  <c r="W269" i="10" s="1"/>
  <c r="V268" i="10"/>
  <c r="W268" i="10" s="1"/>
  <c r="W267" i="10"/>
  <c r="V267" i="10"/>
  <c r="W266" i="10"/>
  <c r="V266" i="10"/>
  <c r="V265" i="10"/>
  <c r="W265" i="10" s="1"/>
  <c r="W264" i="10"/>
  <c r="V264" i="10"/>
  <c r="V263" i="10"/>
  <c r="W263" i="10" s="1"/>
  <c r="V262" i="10"/>
  <c r="W262" i="10" s="1"/>
  <c r="W261" i="10"/>
  <c r="V261" i="10"/>
  <c r="V260" i="10"/>
  <c r="W260" i="10" s="1"/>
  <c r="V259" i="10"/>
  <c r="W259" i="10" s="1"/>
  <c r="W258" i="10"/>
  <c r="V258" i="10"/>
  <c r="V257" i="10"/>
  <c r="W257" i="10" s="1"/>
  <c r="V256" i="10"/>
  <c r="W256" i="10" s="1"/>
  <c r="W255" i="10"/>
  <c r="V255" i="10"/>
  <c r="V254" i="10"/>
  <c r="W254" i="10" s="1"/>
  <c r="W253" i="10"/>
  <c r="V253" i="10"/>
  <c r="W252" i="10"/>
  <c r="V252" i="10"/>
  <c r="V251" i="10"/>
  <c r="W251" i="10" s="1"/>
  <c r="W250" i="10"/>
  <c r="V250" i="10"/>
  <c r="W249" i="10"/>
  <c r="V249" i="10"/>
  <c r="W248" i="10"/>
  <c r="V248" i="10"/>
  <c r="V247" i="10"/>
  <c r="W247" i="10" s="1"/>
  <c r="W246" i="10"/>
  <c r="V246" i="10"/>
  <c r="V245" i="10"/>
  <c r="W245" i="10" s="1"/>
  <c r="V244" i="10"/>
  <c r="W244" i="10" s="1"/>
  <c r="W243" i="10"/>
  <c r="V243" i="10"/>
  <c r="V242" i="10"/>
  <c r="W242" i="10" s="1"/>
  <c r="V241" i="10"/>
  <c r="W241" i="10" s="1"/>
  <c r="W240" i="10"/>
  <c r="V240" i="10"/>
  <c r="V239" i="10"/>
  <c r="W239" i="10" s="1"/>
  <c r="W238" i="10"/>
  <c r="V238" i="10"/>
  <c r="W237" i="10"/>
  <c r="V237" i="10"/>
  <c r="V236" i="10"/>
  <c r="W236" i="10" s="1"/>
  <c r="W235" i="10"/>
  <c r="V235" i="10"/>
  <c r="W234" i="10"/>
  <c r="V234" i="10"/>
  <c r="V233" i="10"/>
  <c r="W233" i="10" s="1"/>
  <c r="V232" i="10"/>
  <c r="W232" i="10" s="1"/>
  <c r="W231" i="10"/>
  <c r="V231" i="10"/>
  <c r="V230" i="10"/>
  <c r="W230" i="10" s="1"/>
  <c r="V229" i="10"/>
  <c r="W229" i="10" s="1"/>
  <c r="W228" i="10"/>
  <c r="V228" i="10"/>
  <c r="V227" i="10"/>
  <c r="W227" i="10" s="1"/>
  <c r="V226" i="10"/>
  <c r="W226" i="10" s="1"/>
  <c r="W225" i="10"/>
  <c r="V225" i="10"/>
  <c r="W224" i="10"/>
  <c r="V224" i="10"/>
  <c r="V223" i="10"/>
  <c r="W223" i="10" s="1"/>
  <c r="W222" i="10"/>
  <c r="V222" i="10"/>
  <c r="V221" i="10"/>
  <c r="W221" i="10" s="1"/>
  <c r="W220" i="10"/>
  <c r="V220" i="10"/>
  <c r="W219" i="10"/>
  <c r="V219" i="10"/>
  <c r="V218" i="10"/>
  <c r="W218" i="10" s="1"/>
  <c r="V217" i="10"/>
  <c r="W217" i="10" s="1"/>
  <c r="W216" i="10"/>
  <c r="V216" i="10"/>
  <c r="V215" i="10"/>
  <c r="W215" i="10" s="1"/>
  <c r="V214" i="10"/>
  <c r="W214" i="10" s="1"/>
  <c r="W213" i="10"/>
  <c r="V213" i="10"/>
  <c r="W212" i="10"/>
  <c r="V212" i="10"/>
  <c r="W211" i="10"/>
  <c r="V211" i="10"/>
  <c r="W210" i="10"/>
  <c r="V210" i="10"/>
  <c r="V209" i="10"/>
  <c r="W209" i="10" s="1"/>
  <c r="V208" i="10"/>
  <c r="W208" i="10" s="1"/>
  <c r="W207" i="10"/>
  <c r="V207" i="10"/>
  <c r="V206" i="10"/>
  <c r="W206" i="10" s="1"/>
  <c r="V205" i="10"/>
  <c r="W205" i="10" s="1"/>
  <c r="W204" i="10"/>
  <c r="V204" i="10"/>
  <c r="V203" i="10"/>
  <c r="W203" i="10" s="1"/>
  <c r="W202" i="10"/>
  <c r="V202" i="10"/>
  <c r="W201" i="10"/>
  <c r="V201" i="10"/>
  <c r="V200" i="10"/>
  <c r="W200" i="10" s="1"/>
  <c r="W199" i="10"/>
  <c r="V199" i="10"/>
  <c r="W198" i="10"/>
  <c r="V198" i="10"/>
  <c r="V197" i="10"/>
  <c r="W197" i="10" s="1"/>
  <c r="V196" i="10"/>
  <c r="W196" i="10" s="1"/>
  <c r="W195" i="10"/>
  <c r="V195" i="10"/>
  <c r="W194" i="10"/>
  <c r="V194" i="10"/>
  <c r="V193" i="10"/>
  <c r="W193" i="10" s="1"/>
  <c r="W192" i="10"/>
  <c r="V192" i="10"/>
  <c r="V191" i="10"/>
  <c r="W191" i="10" s="1"/>
  <c r="V190" i="10"/>
  <c r="W190" i="10" s="1"/>
  <c r="W189" i="10"/>
  <c r="V189" i="10"/>
  <c r="V188" i="10"/>
  <c r="W188" i="10" s="1"/>
  <c r="V187" i="10"/>
  <c r="W187" i="10" s="1"/>
  <c r="W186" i="10"/>
  <c r="V186" i="10"/>
  <c r="V185" i="10"/>
  <c r="W185" i="10" s="1"/>
  <c r="V184" i="10"/>
  <c r="W184" i="10" s="1"/>
  <c r="W183" i="10"/>
  <c r="V183" i="10"/>
  <c r="V182" i="10"/>
  <c r="W182" i="10" s="1"/>
  <c r="W181" i="10"/>
  <c r="V181" i="10"/>
  <c r="V180" i="10"/>
  <c r="W180" i="10" s="1"/>
  <c r="V179" i="10"/>
  <c r="W179" i="10" s="1"/>
  <c r="W178" i="10"/>
  <c r="V178" i="10"/>
  <c r="V177" i="10"/>
  <c r="W177" i="10" s="1"/>
  <c r="W176" i="10"/>
  <c r="V176" i="10"/>
  <c r="V175" i="10"/>
  <c r="W175" i="10" s="1"/>
  <c r="V174" i="10"/>
  <c r="W174" i="10" s="1"/>
  <c r="V173" i="10"/>
  <c r="W173" i="10" s="1"/>
  <c r="V172" i="10"/>
  <c r="W172" i="10" s="1"/>
  <c r="V171" i="10"/>
  <c r="W171" i="10" s="1"/>
  <c r="W170" i="10"/>
  <c r="V170" i="10"/>
  <c r="V169" i="10"/>
  <c r="W169" i="10" s="1"/>
  <c r="W168" i="10"/>
  <c r="V168" i="10"/>
  <c r="V167" i="10"/>
  <c r="W167" i="10" s="1"/>
  <c r="W166" i="10"/>
  <c r="V166" i="10"/>
  <c r="W165" i="10"/>
  <c r="V165" i="10"/>
  <c r="V164" i="10"/>
  <c r="W164" i="10" s="1"/>
  <c r="W163" i="10"/>
  <c r="V163" i="10"/>
  <c r="V162" i="10"/>
  <c r="W162" i="10" s="1"/>
  <c r="V161" i="10"/>
  <c r="W161" i="10" s="1"/>
  <c r="V160" i="10"/>
  <c r="W160" i="10" s="1"/>
  <c r="V159" i="10"/>
  <c r="W159" i="10" s="1"/>
  <c r="V158" i="10"/>
  <c r="W158" i="10" s="1"/>
  <c r="W157" i="10"/>
  <c r="V157" i="10"/>
  <c r="V156" i="10"/>
  <c r="W156" i="10" s="1"/>
  <c r="V155" i="10"/>
  <c r="W155" i="10" s="1"/>
  <c r="V154" i="10"/>
  <c r="W154" i="10" s="1"/>
  <c r="W153" i="10"/>
  <c r="V153" i="10"/>
  <c r="W152" i="10"/>
  <c r="V152" i="10"/>
  <c r="V151" i="10"/>
  <c r="W151" i="10" s="1"/>
  <c r="W150" i="10"/>
  <c r="V150" i="10"/>
  <c r="V149" i="10"/>
  <c r="W149" i="10" s="1"/>
  <c r="W148" i="10"/>
  <c r="V148" i="10"/>
  <c r="V147" i="10"/>
  <c r="W147" i="10" s="1"/>
  <c r="V146" i="10"/>
  <c r="W146" i="10" s="1"/>
  <c r="V145" i="10"/>
  <c r="W145" i="10" s="1"/>
  <c r="V144" i="10"/>
  <c r="W144" i="10" s="1"/>
  <c r="V143" i="10"/>
  <c r="W143" i="10" s="1"/>
  <c r="V142" i="10"/>
  <c r="W142" i="10" s="1"/>
  <c r="V141" i="10"/>
  <c r="W141" i="10" s="1"/>
  <c r="W140" i="10"/>
  <c r="V140" i="10"/>
  <c r="W139" i="10"/>
  <c r="V139" i="10"/>
  <c r="V138" i="10"/>
  <c r="W138" i="10" s="1"/>
  <c r="V137" i="10"/>
  <c r="W137" i="10" s="1"/>
  <c r="V136" i="10"/>
  <c r="W136" i="10" s="1"/>
  <c r="W135" i="10"/>
  <c r="V135" i="10"/>
  <c r="V134" i="10"/>
  <c r="W134" i="10" s="1"/>
  <c r="V133" i="10"/>
  <c r="W133" i="10" s="1"/>
  <c r="V132" i="10"/>
  <c r="W132" i="10" s="1"/>
  <c r="V131" i="10"/>
  <c r="W131" i="10" s="1"/>
  <c r="W130" i="10"/>
  <c r="V130" i="10"/>
  <c r="V129" i="10"/>
  <c r="W129" i="10" s="1"/>
  <c r="V128" i="10"/>
  <c r="W128" i="10" s="1"/>
  <c r="W127" i="10"/>
  <c r="V127" i="10"/>
  <c r="W126" i="10"/>
  <c r="V126" i="10"/>
  <c r="V125" i="10"/>
  <c r="W125" i="10" s="1"/>
  <c r="V124" i="10"/>
  <c r="W124" i="10" s="1"/>
  <c r="V123" i="10"/>
  <c r="W123" i="10" s="1"/>
  <c r="W122" i="10"/>
  <c r="V122" i="10"/>
  <c r="V121" i="10"/>
  <c r="W121" i="10" s="1"/>
  <c r="V120" i="10"/>
  <c r="W120" i="10" s="1"/>
  <c r="V119" i="10"/>
  <c r="W119" i="10" s="1"/>
  <c r="V118" i="10"/>
  <c r="W118" i="10" s="1"/>
  <c r="W117" i="10"/>
  <c r="V117" i="10"/>
  <c r="V116" i="10"/>
  <c r="W116" i="10" s="1"/>
  <c r="V115" i="10"/>
  <c r="W115" i="10" s="1"/>
  <c r="W114" i="10"/>
  <c r="V114" i="10"/>
  <c r="V113" i="10"/>
  <c r="W113" i="10" s="1"/>
  <c r="V112" i="10"/>
  <c r="W112" i="10" s="1"/>
  <c r="V111" i="10"/>
  <c r="W111" i="10" s="1"/>
  <c r="V110" i="10"/>
  <c r="W110" i="10" s="1"/>
  <c r="W109" i="10"/>
  <c r="V109" i="10"/>
  <c r="V108" i="10"/>
  <c r="W108" i="10" s="1"/>
  <c r="V107" i="10"/>
  <c r="W107" i="10" s="1"/>
  <c r="W106" i="10"/>
  <c r="V106" i="10"/>
  <c r="V105" i="10"/>
  <c r="W105" i="10" s="1"/>
  <c r="W104" i="10"/>
  <c r="V104" i="10"/>
  <c r="V103" i="10"/>
  <c r="W103" i="10" s="1"/>
  <c r="V102" i="10"/>
  <c r="W102" i="10" s="1"/>
  <c r="V101" i="10"/>
  <c r="W101" i="10" s="1"/>
  <c r="V100" i="10"/>
  <c r="W100" i="10" s="1"/>
  <c r="V99" i="10"/>
  <c r="W99" i="10" s="1"/>
  <c r="V98" i="10"/>
  <c r="W98" i="10" s="1"/>
  <c r="V97" i="10"/>
  <c r="W97" i="10" s="1"/>
  <c r="W96" i="10"/>
  <c r="V96" i="10"/>
  <c r="V95" i="10"/>
  <c r="W95" i="10" s="1"/>
  <c r="W94" i="10"/>
  <c r="V94" i="10"/>
  <c r="W93" i="10"/>
  <c r="V93" i="10"/>
  <c r="V92" i="10"/>
  <c r="W92" i="10" s="1"/>
  <c r="W91" i="10"/>
  <c r="V91" i="10"/>
  <c r="V90" i="10"/>
  <c r="W90" i="10" s="1"/>
  <c r="V89" i="10"/>
  <c r="W89" i="10" s="1"/>
  <c r="V88" i="10"/>
  <c r="W88" i="10" s="1"/>
  <c r="V87" i="10"/>
  <c r="W87" i="10" s="1"/>
  <c r="V86" i="10"/>
  <c r="W86" i="10" s="1"/>
  <c r="W85" i="10"/>
  <c r="V85" i="10"/>
  <c r="V84" i="10"/>
  <c r="W84" i="10" s="1"/>
  <c r="V83" i="10"/>
  <c r="W83" i="10" s="1"/>
  <c r="V82" i="10"/>
  <c r="W82" i="10" s="1"/>
  <c r="W81" i="10"/>
  <c r="V81" i="10"/>
  <c r="W80" i="10"/>
  <c r="V80" i="10"/>
  <c r="V79" i="10"/>
  <c r="W79" i="10" s="1"/>
  <c r="W78" i="10"/>
  <c r="V78" i="10"/>
  <c r="V77" i="10"/>
  <c r="W77" i="10" s="1"/>
  <c r="W76" i="10"/>
  <c r="V76" i="10"/>
  <c r="V75" i="10"/>
  <c r="W75" i="10" s="1"/>
  <c r="V74" i="10"/>
  <c r="W74" i="10" s="1"/>
  <c r="V73" i="10"/>
  <c r="W73" i="10" s="1"/>
  <c r="W72" i="10"/>
  <c r="V72" i="10"/>
  <c r="V71" i="10"/>
  <c r="W71" i="10" s="1"/>
  <c r="V70" i="10"/>
  <c r="W70" i="10" s="1"/>
  <c r="V69" i="10"/>
  <c r="W69" i="10" s="1"/>
  <c r="W68" i="10"/>
  <c r="V68" i="10"/>
  <c r="W67" i="10"/>
  <c r="V67" i="10"/>
  <c r="V66" i="10"/>
  <c r="W66" i="10" s="1"/>
  <c r="V65" i="10"/>
  <c r="W65" i="10" s="1"/>
  <c r="V64" i="10"/>
  <c r="W64" i="10" s="1"/>
  <c r="W63" i="10"/>
  <c r="V63" i="10"/>
  <c r="V62" i="10"/>
  <c r="W62" i="10" s="1"/>
  <c r="V61" i="10"/>
  <c r="W61" i="10" s="1"/>
  <c r="V60" i="10"/>
  <c r="W60" i="10" s="1"/>
  <c r="V59" i="10"/>
  <c r="W59" i="10" s="1"/>
  <c r="W58" i="10"/>
  <c r="V58" i="10"/>
  <c r="V57" i="10"/>
  <c r="W57" i="10" s="1"/>
  <c r="V56" i="10"/>
  <c r="W56" i="10" s="1"/>
  <c r="W55" i="10"/>
  <c r="V55" i="10"/>
  <c r="W54" i="10"/>
  <c r="V54" i="10"/>
  <c r="V53" i="10"/>
  <c r="W53" i="10" s="1"/>
  <c r="V52" i="10"/>
  <c r="W52" i="10" s="1"/>
  <c r="V51" i="10"/>
  <c r="W51" i="10" s="1"/>
  <c r="W50" i="10"/>
  <c r="V50" i="10"/>
  <c r="V49" i="10"/>
  <c r="W49" i="10" s="1"/>
  <c r="V48" i="10"/>
  <c r="W48" i="10" s="1"/>
  <c r="V47" i="10"/>
  <c r="W47" i="10" s="1"/>
  <c r="V46" i="10"/>
  <c r="W46" i="10" s="1"/>
  <c r="W45" i="10"/>
  <c r="V45" i="10"/>
  <c r="V44" i="10"/>
  <c r="W44" i="10" s="1"/>
  <c r="V43" i="10"/>
  <c r="W43" i="10" s="1"/>
  <c r="W42" i="10"/>
  <c r="V42" i="10"/>
  <c r="V41" i="10"/>
  <c r="W41" i="10" s="1"/>
  <c r="V40" i="10"/>
  <c r="W40" i="10" s="1"/>
  <c r="V39" i="10"/>
  <c r="W39" i="10" s="1"/>
  <c r="V38" i="10"/>
  <c r="W38" i="10" s="1"/>
  <c r="W37" i="10"/>
  <c r="V37" i="10"/>
  <c r="V36" i="10"/>
  <c r="W36" i="10" s="1"/>
  <c r="V35" i="10"/>
  <c r="W35" i="10" s="1"/>
  <c r="W34" i="10"/>
  <c r="V34" i="10"/>
  <c r="V33" i="10"/>
  <c r="W33" i="10" s="1"/>
  <c r="W32" i="10"/>
  <c r="V32" i="10"/>
  <c r="V31" i="10"/>
  <c r="W31" i="10" s="1"/>
  <c r="V30" i="10"/>
  <c r="W30" i="10" s="1"/>
  <c r="V29" i="10"/>
  <c r="W29" i="10" s="1"/>
  <c r="V28" i="10"/>
  <c r="W28" i="10" s="1"/>
  <c r="V27" i="10"/>
  <c r="W27" i="10" s="1"/>
  <c r="V26" i="10"/>
  <c r="W26" i="10" s="1"/>
  <c r="V25" i="10"/>
  <c r="W25" i="10" s="1"/>
  <c r="W24" i="10"/>
  <c r="V24" i="10"/>
  <c r="V23" i="10"/>
  <c r="W23" i="10" s="1"/>
  <c r="W22" i="10"/>
  <c r="V22" i="10"/>
  <c r="W21" i="10"/>
  <c r="V21" i="10"/>
  <c r="V20" i="10"/>
  <c r="W20" i="10" s="1"/>
  <c r="W19" i="10"/>
  <c r="V19" i="10"/>
  <c r="V18" i="10"/>
  <c r="W18" i="10" s="1"/>
  <c r="V17" i="10"/>
  <c r="W17" i="10" s="1"/>
  <c r="W16" i="10"/>
  <c r="V16" i="10"/>
  <c r="W15" i="10"/>
  <c r="V15" i="10"/>
  <c r="V14" i="10"/>
  <c r="W14" i="10" s="1"/>
  <c r="W13" i="10"/>
  <c r="V13" i="10"/>
  <c r="V12" i="10"/>
  <c r="W12" i="10" s="1"/>
  <c r="V11" i="10"/>
  <c r="W11" i="10" s="1"/>
  <c r="W10" i="10"/>
  <c r="V10" i="10"/>
  <c r="W9" i="10"/>
  <c r="V9" i="10"/>
  <c r="V8" i="10"/>
  <c r="W8" i="10" s="1"/>
  <c r="W7" i="10"/>
  <c r="V7" i="10"/>
  <c r="V6" i="10"/>
  <c r="W6" i="10" s="1"/>
  <c r="V5" i="10"/>
  <c r="W5" i="10" s="1"/>
  <c r="W4" i="10"/>
  <c r="V4" i="10"/>
  <c r="W3" i="10"/>
  <c r="V3" i="10"/>
  <c r="V2" i="10"/>
  <c r="W2" i="10" s="1"/>
  <c r="W997" i="10" l="1"/>
  <c r="B6" i="1"/>
  <c r="G3" i="7" l="1"/>
  <c r="G4" i="7"/>
  <c r="G5"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230" i="7"/>
  <c r="G231" i="7"/>
  <c r="G232" i="7"/>
  <c r="G233" i="7"/>
  <c r="G234" i="7"/>
  <c r="G235" i="7"/>
  <c r="G236" i="7"/>
  <c r="G237" i="7"/>
  <c r="G238" i="7"/>
  <c r="G239" i="7"/>
  <c r="G240" i="7"/>
  <c r="G241" i="7"/>
  <c r="G242" i="7"/>
  <c r="G243" i="7"/>
  <c r="G244" i="7"/>
  <c r="G245" i="7"/>
  <c r="G246" i="7"/>
  <c r="G247" i="7"/>
  <c r="G248" i="7"/>
  <c r="G249" i="7"/>
  <c r="G250" i="7"/>
  <c r="G251" i="7"/>
  <c r="G252" i="7"/>
  <c r="G253" i="7"/>
  <c r="G254" i="7"/>
  <c r="G255" i="7"/>
  <c r="G256" i="7"/>
  <c r="G257" i="7"/>
  <c r="G258" i="7"/>
  <c r="G259" i="7"/>
  <c r="G260" i="7"/>
  <c r="G261" i="7"/>
  <c r="G262" i="7"/>
  <c r="G263" i="7"/>
  <c r="G264" i="7"/>
  <c r="G265" i="7"/>
  <c r="G266" i="7"/>
  <c r="G267" i="7"/>
  <c r="G268" i="7"/>
  <c r="G269" i="7"/>
  <c r="G270" i="7"/>
  <c r="G271" i="7"/>
  <c r="G272" i="7"/>
  <c r="G273" i="7"/>
  <c r="G274" i="7"/>
  <c r="G275" i="7"/>
  <c r="G276" i="7"/>
  <c r="G277" i="7"/>
  <c r="G278" i="7"/>
  <c r="G279" i="7"/>
  <c r="G280" i="7"/>
  <c r="G281" i="7"/>
  <c r="G282" i="7"/>
  <c r="G283" i="7"/>
  <c r="G284" i="7"/>
  <c r="G285" i="7"/>
  <c r="G286" i="7"/>
  <c r="G287" i="7"/>
  <c r="G288" i="7"/>
  <c r="G289" i="7"/>
  <c r="G290" i="7"/>
  <c r="G291" i="7"/>
  <c r="G292" i="7"/>
  <c r="G293" i="7"/>
  <c r="G294" i="7"/>
  <c r="G295" i="7"/>
  <c r="G296" i="7"/>
  <c r="G297" i="7"/>
  <c r="G298" i="7"/>
  <c r="G299" i="7"/>
  <c r="G300" i="7"/>
  <c r="G301" i="7"/>
  <c r="G302" i="7"/>
  <c r="G303" i="7"/>
  <c r="G304" i="7"/>
  <c r="G305" i="7"/>
  <c r="G306" i="7"/>
  <c r="G307" i="7"/>
  <c r="G308" i="7"/>
  <c r="G309" i="7"/>
  <c r="G310" i="7"/>
  <c r="G311" i="7"/>
  <c r="G312" i="7"/>
  <c r="G313" i="7"/>
  <c r="G314" i="7"/>
  <c r="G315" i="7"/>
  <c r="G316" i="7"/>
  <c r="G317" i="7"/>
  <c r="G318" i="7"/>
  <c r="G319" i="7"/>
  <c r="G320" i="7"/>
  <c r="G321" i="7"/>
  <c r="G322" i="7"/>
  <c r="G323" i="7"/>
  <c r="G324" i="7"/>
  <c r="G325" i="7"/>
  <c r="G326" i="7"/>
  <c r="G327" i="7"/>
  <c r="G328" i="7"/>
  <c r="G329" i="7"/>
  <c r="G330" i="7"/>
  <c r="G331" i="7"/>
  <c r="G332" i="7"/>
  <c r="G333" i="7"/>
  <c r="G334" i="7"/>
  <c r="G335" i="7"/>
  <c r="G336" i="7"/>
  <c r="G337" i="7"/>
  <c r="G338" i="7"/>
  <c r="G339" i="7"/>
  <c r="G340" i="7"/>
  <c r="G341" i="7"/>
  <c r="G342" i="7"/>
  <c r="G343" i="7"/>
  <c r="G344" i="7"/>
  <c r="G345" i="7"/>
  <c r="G346" i="7"/>
  <c r="G347" i="7"/>
  <c r="G348" i="7"/>
  <c r="G349" i="7"/>
  <c r="G350" i="7"/>
  <c r="G351" i="7"/>
  <c r="G352" i="7"/>
  <c r="G353" i="7"/>
  <c r="G354" i="7"/>
  <c r="G355" i="7"/>
  <c r="G356" i="7"/>
  <c r="G357" i="7"/>
  <c r="G358" i="7"/>
  <c r="G359" i="7"/>
  <c r="G360" i="7"/>
  <c r="G361" i="7"/>
  <c r="G362" i="7"/>
  <c r="G363" i="7"/>
  <c r="G364" i="7"/>
  <c r="G365" i="7"/>
  <c r="G366" i="7"/>
  <c r="G367" i="7"/>
  <c r="G368" i="7"/>
  <c r="G369" i="7"/>
  <c r="G370" i="7"/>
  <c r="G371" i="7"/>
  <c r="G372" i="7"/>
  <c r="G373" i="7"/>
  <c r="G374" i="7"/>
  <c r="G375" i="7"/>
  <c r="G376" i="7"/>
  <c r="G377" i="7"/>
  <c r="G378" i="7"/>
  <c r="G379" i="7"/>
  <c r="G380" i="7"/>
  <c r="G381" i="7"/>
  <c r="G382" i="7"/>
  <c r="G383" i="7"/>
  <c r="G384" i="7"/>
  <c r="G385" i="7"/>
  <c r="G386" i="7"/>
  <c r="G387" i="7"/>
  <c r="G388" i="7"/>
  <c r="G389" i="7"/>
  <c r="G390" i="7"/>
  <c r="G391" i="7"/>
  <c r="G392" i="7"/>
  <c r="G393" i="7"/>
  <c r="G394" i="7"/>
  <c r="G395" i="7"/>
  <c r="G396" i="7"/>
  <c r="G397" i="7"/>
  <c r="G398" i="7"/>
  <c r="G399" i="7"/>
  <c r="G400" i="7"/>
  <c r="G401" i="7"/>
  <c r="G402" i="7"/>
  <c r="G403" i="7"/>
  <c r="G404" i="7"/>
  <c r="G405" i="7"/>
  <c r="G406" i="7"/>
  <c r="G407" i="7"/>
  <c r="G408" i="7"/>
  <c r="G409" i="7"/>
  <c r="G410" i="7"/>
  <c r="G411" i="7"/>
  <c r="G412" i="7"/>
  <c r="G413" i="7"/>
  <c r="G414" i="7"/>
  <c r="G415" i="7"/>
  <c r="G416" i="7"/>
  <c r="G417" i="7"/>
  <c r="G418" i="7"/>
  <c r="G419" i="7"/>
  <c r="G420" i="7"/>
  <c r="G421" i="7"/>
  <c r="G422" i="7"/>
  <c r="G423" i="7"/>
  <c r="G424" i="7"/>
  <c r="G425" i="7"/>
  <c r="G426" i="7"/>
  <c r="G427" i="7"/>
  <c r="G428" i="7"/>
  <c r="G429" i="7"/>
  <c r="G430" i="7"/>
  <c r="G431" i="7"/>
  <c r="G432" i="7"/>
  <c r="G433" i="7"/>
  <c r="G434" i="7"/>
  <c r="G435" i="7"/>
  <c r="G436" i="7"/>
  <c r="G437" i="7"/>
  <c r="G438" i="7"/>
  <c r="G439" i="7"/>
  <c r="G440" i="7"/>
  <c r="G441" i="7"/>
  <c r="G442" i="7"/>
  <c r="G443" i="7"/>
  <c r="G444" i="7"/>
  <c r="G445" i="7"/>
  <c r="G446" i="7"/>
  <c r="G447" i="7"/>
  <c r="G448" i="7"/>
  <c r="G449" i="7"/>
  <c r="G450" i="7"/>
  <c r="G451" i="7"/>
  <c r="G452" i="7"/>
  <c r="G453" i="7"/>
  <c r="G454" i="7"/>
  <c r="G455" i="7"/>
  <c r="G456" i="7"/>
  <c r="G457" i="7"/>
  <c r="G458" i="7"/>
  <c r="G459" i="7"/>
  <c r="G460" i="7"/>
  <c r="G461" i="7"/>
  <c r="G462" i="7"/>
  <c r="G463" i="7"/>
  <c r="G464" i="7"/>
  <c r="G465" i="7"/>
  <c r="G466" i="7"/>
  <c r="G467" i="7"/>
  <c r="G468" i="7"/>
  <c r="G469" i="7"/>
  <c r="G470" i="7"/>
  <c r="G471" i="7"/>
  <c r="G472" i="7"/>
  <c r="G473" i="7"/>
  <c r="G474" i="7"/>
  <c r="G475" i="7"/>
  <c r="G476" i="7"/>
  <c r="G477" i="7"/>
  <c r="G478" i="7"/>
  <c r="G479" i="7"/>
  <c r="G480" i="7"/>
  <c r="G481" i="7"/>
  <c r="G482" i="7"/>
  <c r="G483" i="7"/>
  <c r="G484" i="7"/>
  <c r="G485" i="7"/>
  <c r="G486" i="7"/>
  <c r="G487" i="7"/>
  <c r="G488" i="7"/>
  <c r="G489" i="7"/>
  <c r="G490" i="7"/>
  <c r="G491" i="7"/>
  <c r="G492" i="7"/>
  <c r="G493" i="7"/>
  <c r="G494" i="7"/>
  <c r="G495" i="7"/>
  <c r="G496" i="7"/>
  <c r="G497" i="7"/>
  <c r="G498" i="7"/>
  <c r="G499" i="7"/>
  <c r="G500" i="7"/>
  <c r="G501" i="7"/>
  <c r="G502" i="7"/>
  <c r="G503" i="7"/>
  <c r="G504" i="7"/>
  <c r="G505" i="7"/>
  <c r="G506" i="7"/>
  <c r="G507" i="7"/>
  <c r="G508" i="7"/>
  <c r="G509" i="7"/>
  <c r="G510" i="7"/>
  <c r="G511" i="7"/>
  <c r="G512" i="7"/>
  <c r="G513" i="7"/>
  <c r="G514" i="7"/>
  <c r="G515" i="7"/>
  <c r="G516" i="7"/>
  <c r="G517" i="7"/>
  <c r="G518" i="7"/>
  <c r="G519" i="7"/>
  <c r="G520" i="7"/>
  <c r="G521" i="7"/>
  <c r="G522" i="7"/>
  <c r="G523" i="7"/>
  <c r="G524" i="7"/>
  <c r="G525" i="7"/>
  <c r="G526" i="7"/>
  <c r="G527" i="7"/>
  <c r="G528" i="7"/>
  <c r="G529" i="7"/>
  <c r="G530" i="7"/>
  <c r="G531" i="7"/>
  <c r="G532" i="7"/>
  <c r="G533" i="7"/>
  <c r="G534" i="7"/>
  <c r="G535" i="7"/>
  <c r="G536" i="7"/>
  <c r="G537" i="7"/>
  <c r="G538" i="7"/>
  <c r="G539" i="7"/>
  <c r="G540" i="7"/>
  <c r="G541" i="7"/>
  <c r="G542" i="7"/>
  <c r="G543" i="7"/>
  <c r="G544" i="7"/>
  <c r="G545" i="7"/>
  <c r="G546" i="7"/>
  <c r="G547" i="7"/>
  <c r="G548" i="7"/>
  <c r="G549" i="7"/>
  <c r="G550" i="7"/>
  <c r="G551" i="7"/>
  <c r="G552" i="7"/>
  <c r="G553" i="7"/>
  <c r="G554" i="7"/>
  <c r="G555" i="7"/>
  <c r="G556" i="7"/>
  <c r="G557" i="7"/>
  <c r="G558" i="7"/>
  <c r="G559" i="7"/>
  <c r="G560" i="7"/>
  <c r="G561" i="7"/>
  <c r="G562" i="7"/>
  <c r="G563" i="7"/>
  <c r="G564" i="7"/>
  <c r="G565" i="7"/>
  <c r="G566" i="7"/>
  <c r="G567" i="7"/>
  <c r="G568" i="7"/>
  <c r="G569" i="7"/>
  <c r="G570" i="7"/>
  <c r="G571" i="7"/>
  <c r="G572" i="7"/>
  <c r="G573" i="7"/>
  <c r="G574" i="7"/>
  <c r="G575" i="7"/>
  <c r="G576" i="7"/>
  <c r="G577" i="7"/>
  <c r="G578" i="7"/>
  <c r="G579" i="7"/>
  <c r="G580" i="7"/>
  <c r="G581" i="7"/>
  <c r="G582" i="7"/>
  <c r="G583" i="7"/>
  <c r="G584" i="7"/>
  <c r="G585" i="7"/>
  <c r="G586" i="7"/>
  <c r="G587" i="7"/>
  <c r="G588" i="7"/>
  <c r="G589" i="7"/>
  <c r="G590" i="7"/>
  <c r="G591" i="7"/>
  <c r="G592" i="7"/>
  <c r="G593" i="7"/>
  <c r="G594" i="7"/>
  <c r="G595" i="7"/>
  <c r="G596" i="7"/>
  <c r="G597" i="7"/>
  <c r="G598" i="7"/>
  <c r="G599" i="7"/>
  <c r="G600" i="7"/>
  <c r="G601" i="7"/>
  <c r="G602" i="7"/>
  <c r="G603" i="7"/>
  <c r="G604" i="7"/>
  <c r="G605" i="7"/>
  <c r="G606" i="7"/>
  <c r="G607" i="7"/>
  <c r="G608" i="7"/>
  <c r="G609" i="7"/>
  <c r="G610" i="7"/>
  <c r="G611" i="7"/>
  <c r="G612" i="7"/>
  <c r="G613" i="7"/>
  <c r="G614" i="7"/>
  <c r="G615" i="7"/>
  <c r="G616" i="7"/>
  <c r="G617" i="7"/>
  <c r="G618" i="7"/>
  <c r="G619" i="7"/>
  <c r="G620" i="7"/>
  <c r="G621" i="7"/>
  <c r="G622" i="7"/>
  <c r="G623" i="7"/>
  <c r="G624" i="7"/>
  <c r="G625" i="7"/>
  <c r="G626" i="7"/>
  <c r="G627" i="7"/>
  <c r="G628" i="7"/>
  <c r="G629" i="7"/>
  <c r="G630" i="7"/>
  <c r="G631" i="7"/>
  <c r="G632" i="7"/>
  <c r="G633" i="7"/>
  <c r="G634" i="7"/>
  <c r="G635" i="7"/>
  <c r="G636" i="7"/>
  <c r="G637" i="7"/>
  <c r="G638" i="7"/>
  <c r="G639" i="7"/>
  <c r="G640" i="7"/>
  <c r="G641" i="7"/>
  <c r="G642" i="7"/>
  <c r="G643" i="7"/>
  <c r="G644" i="7"/>
  <c r="G645" i="7"/>
  <c r="G646" i="7"/>
  <c r="G647" i="7"/>
  <c r="G648" i="7"/>
  <c r="G649" i="7"/>
  <c r="G650" i="7"/>
  <c r="G651" i="7"/>
  <c r="G652" i="7"/>
  <c r="G653" i="7"/>
  <c r="G654" i="7"/>
  <c r="G655" i="7"/>
  <c r="G656" i="7"/>
  <c r="G657" i="7"/>
  <c r="G658" i="7"/>
  <c r="G659" i="7"/>
  <c r="G660" i="7"/>
  <c r="G661" i="7"/>
  <c r="G662" i="7"/>
  <c r="G663" i="7"/>
  <c r="G664" i="7"/>
  <c r="G665" i="7"/>
  <c r="G666" i="7"/>
  <c r="G667" i="7"/>
  <c r="G668" i="7"/>
  <c r="G669" i="7"/>
  <c r="G670" i="7"/>
  <c r="G671" i="7"/>
  <c r="G672" i="7"/>
  <c r="G673" i="7"/>
  <c r="G674" i="7"/>
  <c r="G675" i="7"/>
  <c r="G676" i="7"/>
  <c r="G677" i="7"/>
  <c r="G678" i="7"/>
  <c r="G679" i="7"/>
  <c r="G680" i="7"/>
  <c r="G681" i="7"/>
  <c r="G682" i="7"/>
  <c r="G683" i="7"/>
  <c r="G684" i="7"/>
  <c r="G685" i="7"/>
  <c r="G686" i="7"/>
  <c r="G687" i="7"/>
  <c r="G688" i="7"/>
  <c r="G689" i="7"/>
  <c r="G690" i="7"/>
  <c r="G691" i="7"/>
  <c r="G692" i="7"/>
  <c r="G693" i="7"/>
  <c r="G694" i="7"/>
  <c r="G695" i="7"/>
  <c r="G696" i="7"/>
  <c r="G697" i="7"/>
  <c r="G698" i="7"/>
  <c r="G699" i="7"/>
  <c r="G700" i="7"/>
  <c r="G701" i="7"/>
  <c r="G702" i="7"/>
  <c r="G703" i="7"/>
  <c r="G704" i="7"/>
  <c r="G705" i="7"/>
  <c r="G706" i="7"/>
  <c r="G707" i="7"/>
  <c r="G708" i="7"/>
  <c r="G709" i="7"/>
  <c r="G710" i="7"/>
  <c r="G711" i="7"/>
  <c r="G712" i="7"/>
  <c r="G713" i="7"/>
  <c r="G714" i="7"/>
  <c r="G715" i="7"/>
  <c r="G716" i="7"/>
  <c r="G717" i="7"/>
  <c r="G718" i="7"/>
  <c r="G719" i="7"/>
  <c r="G720" i="7"/>
  <c r="G721" i="7"/>
  <c r="G722" i="7"/>
  <c r="G723" i="7"/>
  <c r="G724" i="7"/>
  <c r="G725" i="7"/>
  <c r="G726" i="7"/>
  <c r="G727" i="7"/>
  <c r="G728" i="7"/>
  <c r="G729" i="7"/>
  <c r="G730" i="7"/>
  <c r="G731" i="7"/>
  <c r="G732" i="7"/>
  <c r="G733" i="7"/>
  <c r="G734" i="7"/>
  <c r="G735" i="7"/>
  <c r="G736" i="7"/>
  <c r="G737" i="7"/>
  <c r="G738" i="7"/>
  <c r="G739" i="7"/>
  <c r="G740" i="7"/>
  <c r="G741" i="7"/>
  <c r="G742" i="7"/>
  <c r="G743" i="7"/>
  <c r="G744" i="7"/>
  <c r="G745" i="7"/>
  <c r="G746" i="7"/>
  <c r="G747" i="7"/>
  <c r="G748" i="7"/>
  <c r="G749" i="7"/>
  <c r="G750" i="7"/>
  <c r="G751" i="7"/>
  <c r="G752" i="7"/>
  <c r="G753" i="7"/>
  <c r="G754" i="7"/>
  <c r="G755" i="7"/>
  <c r="G756" i="7"/>
  <c r="G757" i="7"/>
  <c r="G758" i="7"/>
  <c r="G759" i="7"/>
  <c r="G760" i="7"/>
  <c r="G761" i="7"/>
  <c r="G762" i="7"/>
  <c r="G763" i="7"/>
  <c r="G764" i="7"/>
  <c r="G765" i="7"/>
  <c r="G766" i="7"/>
  <c r="G767" i="7"/>
  <c r="G768" i="7"/>
  <c r="G769" i="7"/>
  <c r="G770" i="7"/>
  <c r="G771" i="7"/>
  <c r="G772" i="7"/>
  <c r="G773" i="7"/>
  <c r="G774" i="7"/>
  <c r="G775" i="7"/>
  <c r="G776" i="7"/>
  <c r="G777" i="7"/>
  <c r="G778" i="7"/>
  <c r="G779" i="7"/>
  <c r="G780" i="7"/>
  <c r="G781" i="7"/>
  <c r="G782" i="7"/>
  <c r="G783" i="7"/>
  <c r="G784" i="7"/>
  <c r="G785" i="7"/>
  <c r="G786" i="7"/>
  <c r="G787" i="7"/>
  <c r="G788" i="7"/>
  <c r="G789" i="7"/>
  <c r="G790" i="7"/>
  <c r="G791" i="7"/>
  <c r="G792" i="7"/>
  <c r="G793" i="7"/>
  <c r="G794" i="7"/>
  <c r="G795" i="7"/>
  <c r="G796" i="7"/>
  <c r="G797" i="7"/>
  <c r="G798" i="7"/>
  <c r="G799" i="7"/>
  <c r="G800" i="7"/>
  <c r="G801" i="7"/>
  <c r="G802" i="7"/>
  <c r="G803" i="7"/>
  <c r="G804" i="7"/>
  <c r="G805" i="7"/>
  <c r="G806" i="7"/>
  <c r="G807" i="7"/>
  <c r="G808" i="7"/>
  <c r="G809" i="7"/>
  <c r="G810" i="7"/>
  <c r="G811" i="7"/>
  <c r="G812" i="7"/>
  <c r="G813" i="7"/>
  <c r="G814" i="7"/>
  <c r="G815" i="7"/>
  <c r="G816" i="7"/>
  <c r="G817" i="7"/>
  <c r="G818" i="7"/>
  <c r="G819" i="7"/>
  <c r="G820" i="7"/>
  <c r="G821" i="7"/>
  <c r="G822" i="7"/>
  <c r="G823" i="7"/>
  <c r="G824" i="7"/>
  <c r="G825" i="7"/>
  <c r="G826" i="7"/>
  <c r="G827" i="7"/>
  <c r="G828" i="7"/>
  <c r="G829" i="7"/>
  <c r="G830" i="7"/>
  <c r="G831" i="7"/>
  <c r="G832" i="7"/>
  <c r="G833" i="7"/>
  <c r="G834" i="7"/>
  <c r="G835" i="7"/>
  <c r="G836" i="7"/>
  <c r="G837" i="7"/>
  <c r="G838" i="7"/>
  <c r="G839" i="7"/>
  <c r="G840" i="7"/>
  <c r="G841" i="7"/>
  <c r="G842" i="7"/>
  <c r="G843" i="7"/>
  <c r="G844" i="7"/>
  <c r="G845" i="7"/>
  <c r="G846" i="7"/>
  <c r="G847" i="7"/>
  <c r="G848" i="7"/>
  <c r="G849" i="7"/>
  <c r="G850" i="7"/>
  <c r="G851" i="7"/>
  <c r="G852" i="7"/>
  <c r="G853" i="7"/>
  <c r="G854" i="7"/>
  <c r="G855" i="7"/>
  <c r="G856" i="7"/>
  <c r="G857" i="7"/>
  <c r="G858" i="7"/>
  <c r="G859" i="7"/>
  <c r="G860" i="7"/>
  <c r="G861" i="7"/>
  <c r="G862" i="7"/>
  <c r="G863" i="7"/>
  <c r="G864" i="7"/>
  <c r="G865" i="7"/>
  <c r="G866" i="7"/>
  <c r="G867" i="7"/>
  <c r="G868" i="7"/>
  <c r="G869" i="7"/>
  <c r="G870" i="7"/>
  <c r="G871" i="7"/>
  <c r="G872" i="7"/>
  <c r="G873" i="7"/>
  <c r="G874" i="7"/>
  <c r="G875" i="7"/>
  <c r="G876" i="7"/>
  <c r="G877" i="7"/>
  <c r="G878" i="7"/>
  <c r="G879" i="7"/>
  <c r="G880" i="7"/>
  <c r="G881" i="7"/>
  <c r="G882" i="7"/>
  <c r="G883" i="7"/>
  <c r="G884" i="7"/>
  <c r="G885" i="7"/>
  <c r="G886" i="7"/>
  <c r="G887" i="7"/>
  <c r="G888" i="7"/>
  <c r="G889" i="7"/>
  <c r="G890" i="7"/>
  <c r="G891" i="7"/>
  <c r="G892" i="7"/>
  <c r="G893" i="7"/>
  <c r="G894" i="7"/>
  <c r="G895" i="7"/>
  <c r="G896" i="7"/>
  <c r="G897" i="7"/>
  <c r="G898" i="7"/>
  <c r="G899" i="7"/>
  <c r="G900" i="7"/>
  <c r="G901" i="7"/>
  <c r="G902" i="7"/>
  <c r="G903" i="7"/>
  <c r="G904" i="7"/>
  <c r="G905" i="7"/>
  <c r="G906" i="7"/>
  <c r="G907" i="7"/>
  <c r="G908" i="7"/>
  <c r="G909" i="7"/>
  <c r="G910" i="7"/>
  <c r="G911" i="7"/>
  <c r="G912" i="7"/>
  <c r="G913" i="7"/>
  <c r="G914" i="7"/>
  <c r="G915" i="7"/>
  <c r="G916" i="7"/>
  <c r="G917" i="7"/>
  <c r="G918" i="7"/>
  <c r="G919" i="7"/>
  <c r="G920" i="7"/>
  <c r="G921" i="7"/>
  <c r="G922" i="7"/>
  <c r="G923" i="7"/>
  <c r="G924" i="7"/>
  <c r="G925" i="7"/>
  <c r="G926" i="7"/>
  <c r="G927" i="7"/>
  <c r="G928" i="7"/>
  <c r="G929" i="7"/>
  <c r="G930" i="7"/>
  <c r="G931" i="7"/>
  <c r="G932" i="7"/>
  <c r="G933" i="7"/>
  <c r="G934" i="7"/>
  <c r="G935" i="7"/>
  <c r="G936" i="7"/>
  <c r="G937" i="7"/>
  <c r="G938" i="7"/>
  <c r="G939" i="7"/>
  <c r="G940" i="7"/>
  <c r="G941" i="7"/>
  <c r="G942" i="7"/>
  <c r="G943" i="7"/>
  <c r="G944" i="7"/>
  <c r="G945" i="7"/>
  <c r="G946" i="7"/>
  <c r="G947" i="7"/>
  <c r="G948" i="7"/>
  <c r="G949" i="7"/>
  <c r="G950" i="7"/>
  <c r="G951" i="7"/>
  <c r="G952" i="7"/>
  <c r="G953" i="7"/>
  <c r="G954" i="7"/>
  <c r="G955" i="7"/>
  <c r="G956" i="7"/>
  <c r="G957" i="7"/>
  <c r="G958" i="7"/>
  <c r="G959" i="7"/>
  <c r="G960" i="7"/>
  <c r="G961" i="7"/>
  <c r="G962" i="7"/>
  <c r="G963" i="7"/>
  <c r="G964" i="7"/>
  <c r="G965" i="7"/>
  <c r="G966" i="7"/>
  <c r="G967" i="7"/>
  <c r="G968" i="7"/>
  <c r="G969" i="7"/>
  <c r="G970" i="7"/>
  <c r="G971" i="7"/>
  <c r="G972" i="7"/>
  <c r="G973" i="7"/>
  <c r="G974" i="7"/>
  <c r="G975" i="7"/>
  <c r="G976" i="7"/>
  <c r="G977" i="7"/>
  <c r="G978" i="7"/>
  <c r="G979" i="7"/>
  <c r="G980" i="7"/>
  <c r="G981" i="7"/>
  <c r="G982" i="7"/>
  <c r="G983" i="7"/>
  <c r="G984" i="7"/>
  <c r="G985" i="7"/>
  <c r="G986" i="7"/>
  <c r="G987" i="7"/>
  <c r="G988" i="7"/>
  <c r="G989" i="7"/>
  <c r="G990" i="7"/>
  <c r="G991" i="7"/>
  <c r="G992" i="7"/>
  <c r="G993" i="7"/>
  <c r="G994" i="7"/>
  <c r="G995" i="7"/>
  <c r="G996" i="7"/>
  <c r="G997" i="7"/>
  <c r="G998" i="7"/>
  <c r="G999" i="7"/>
  <c r="G1000" i="7"/>
  <c r="G1001" i="7"/>
  <c r="G1002" i="7"/>
  <c r="G1003" i="7"/>
  <c r="G1004" i="7"/>
  <c r="G1005" i="7"/>
  <c r="G1006" i="7"/>
  <c r="G1007" i="7"/>
  <c r="G1008" i="7"/>
  <c r="G1009" i="7"/>
  <c r="G1010" i="7"/>
  <c r="G1011" i="7"/>
  <c r="G1012" i="7"/>
  <c r="G1013" i="7"/>
  <c r="G1014" i="7"/>
  <c r="G1015" i="7"/>
  <c r="G1016" i="7"/>
  <c r="G2" i="7"/>
  <c r="G15" i="9"/>
  <c r="G3" i="9"/>
  <c r="F827" i="7"/>
  <c r="F573" i="7"/>
  <c r="F832" i="7"/>
  <c r="F377" i="7"/>
  <c r="F957" i="7"/>
  <c r="F708" i="7"/>
  <c r="F949" i="7"/>
  <c r="G17" i="9" l="1"/>
  <c r="G19" i="9" s="1"/>
  <c r="G11" i="9"/>
  <c r="G25" i="9" s="1"/>
  <c r="G29" i="9" l="1"/>
  <c r="G23" i="9"/>
  <c r="G35" i="9" l="1"/>
  <c r="B11" i="1" l="1"/>
  <c r="B16" i="1" l="1"/>
  <c r="B19" i="1" l="1"/>
</calcChain>
</file>

<file path=xl/sharedStrings.xml><?xml version="1.0" encoding="utf-8"?>
<sst xmlns="http://schemas.openxmlformats.org/spreadsheetml/2006/main" count="4155" uniqueCount="1101">
  <si>
    <t>LA PRYOR ISD</t>
  </si>
  <si>
    <t>CRYSTAL CITY ISD</t>
  </si>
  <si>
    <t>ZAPATA COUNTY ISD</t>
  </si>
  <si>
    <t>OLNEY ISD</t>
  </si>
  <si>
    <t>NEWCASTLE ISD</t>
  </si>
  <si>
    <t>GRAHAM ISD</t>
  </si>
  <si>
    <t>PLAINS ISD</t>
  </si>
  <si>
    <t>DENVER CITY ISD</t>
  </si>
  <si>
    <t>WINNSBORO ISD</t>
  </si>
  <si>
    <t>ALBA-GOLDEN ISD</t>
  </si>
  <si>
    <t>YANTIS ISD</t>
  </si>
  <si>
    <t>QUITMAN ISD</t>
  </si>
  <si>
    <t>MINEOLA ISD</t>
  </si>
  <si>
    <t>HAWKINS ISD</t>
  </si>
  <si>
    <t>SLIDELL ISD</t>
  </si>
  <si>
    <t>PARADISE ISD</t>
  </si>
  <si>
    <t>DECATUR ISD</t>
  </si>
  <si>
    <t>CHICO ISD</t>
  </si>
  <si>
    <t>BRIDGEPORT ISD</t>
  </si>
  <si>
    <t>BOYD ISD</t>
  </si>
  <si>
    <t>ALVORD ISD</t>
  </si>
  <si>
    <t>WINK-LOVING ISD</t>
  </si>
  <si>
    <t>KERMIT ISD</t>
  </si>
  <si>
    <t>STOCKDALE ISD</t>
  </si>
  <si>
    <t>POTH ISD</t>
  </si>
  <si>
    <t>LA VERNIA ISD</t>
  </si>
  <si>
    <t>FLORESVILLE ISD</t>
  </si>
  <si>
    <t>COUPLAND ISD</t>
  </si>
  <si>
    <t>LEANDER ISD</t>
  </si>
  <si>
    <t>THRALL ISD</t>
  </si>
  <si>
    <t>TAYLOR ISD</t>
  </si>
  <si>
    <t>ROUND ROCK ISD</t>
  </si>
  <si>
    <t>LIBERTY HILL ISD</t>
  </si>
  <si>
    <t>JARRELL ISD</t>
  </si>
  <si>
    <t>HUTTO ISD</t>
  </si>
  <si>
    <t>GRANGER ISD</t>
  </si>
  <si>
    <t>GEORGETOWN ISD</t>
  </si>
  <si>
    <t>FLORENCE ISD</t>
  </si>
  <si>
    <t>SAN PERLITA ISD</t>
  </si>
  <si>
    <t>RAYMONDVILLE ISD</t>
  </si>
  <si>
    <t>LYFORD CISD</t>
  </si>
  <si>
    <t>LASARA ISD</t>
  </si>
  <si>
    <t>NORTHSIDE ISD</t>
  </si>
  <si>
    <t>TROY ISD</t>
  </si>
  <si>
    <t>TEMPLE ISD</t>
  </si>
  <si>
    <t>SALADO ISD</t>
  </si>
  <si>
    <t>ROGERS ISD</t>
  </si>
  <si>
    <t>KILLEEN ISD</t>
  </si>
  <si>
    <t>HOLLAND ISD</t>
  </si>
  <si>
    <t>BELTON ISD</t>
  </si>
  <si>
    <t>BARTLETT ISD</t>
  </si>
  <si>
    <t>ACADEMY ISD</t>
  </si>
  <si>
    <t>SKIDMORE-TYNAN ISD</t>
  </si>
  <si>
    <t>PETTUS ISD</t>
  </si>
  <si>
    <t>PAWNEE ISD</t>
  </si>
  <si>
    <t>BEEVILLE ISD</t>
  </si>
  <si>
    <t>SEYMOUR ISD</t>
  </si>
  <si>
    <t>MCDADE ISD</t>
  </si>
  <si>
    <t>SMITHVILLE ISD</t>
  </si>
  <si>
    <t>ELGIN ISD</t>
  </si>
  <si>
    <t>BASTROP ISD</t>
  </si>
  <si>
    <t>BANDERA ISD</t>
  </si>
  <si>
    <t>MEDINA ISD</t>
  </si>
  <si>
    <t>MULESHOE ISD</t>
  </si>
  <si>
    <t>BRAZOS ISD</t>
  </si>
  <si>
    <t>SEALY ISD</t>
  </si>
  <si>
    <t>BELLVILLE ISD</t>
  </si>
  <si>
    <t>POTEET ISD</t>
  </si>
  <si>
    <t>PLEASANTON ISD</t>
  </si>
  <si>
    <t>LYTLE ISD</t>
  </si>
  <si>
    <t>JOURDANTON ISD</t>
  </si>
  <si>
    <t>CHARLOTTE ISD</t>
  </si>
  <si>
    <t>CLAUDE ISD</t>
  </si>
  <si>
    <t>WINDTHORST ISD</t>
  </si>
  <si>
    <t>HOLLIDAY ISD</t>
  </si>
  <si>
    <t>ARCHER CITY ISD</t>
  </si>
  <si>
    <t>ARANSAS COUNTY ISD</t>
  </si>
  <si>
    <t>CENTRAL ISD</t>
  </si>
  <si>
    <t>ZAVALLA ISD</t>
  </si>
  <si>
    <t>DIBOLL ISD</t>
  </si>
  <si>
    <t>HUNTINGTON ISD</t>
  </si>
  <si>
    <t>LUFKIN ISD</t>
  </si>
  <si>
    <t>HUDSON ISD</t>
  </si>
  <si>
    <t>ANDREWS ISD</t>
  </si>
  <si>
    <t>SLOCUM ISD</t>
  </si>
  <si>
    <t>WESTWOOD ISD</t>
  </si>
  <si>
    <t>PALESTINE ISD</t>
  </si>
  <si>
    <t>NECHES ISD</t>
  </si>
  <si>
    <t>FRANKSTON ISD</t>
  </si>
  <si>
    <t>ELKHART ISD</t>
  </si>
  <si>
    <t>CAYUGA ISD</t>
  </si>
  <si>
    <t>VERNON ISD</t>
  </si>
  <si>
    <t>HARROLD ISD</t>
  </si>
  <si>
    <t>CITY VIEW ISD</t>
  </si>
  <si>
    <t>WICHITA FALLS ISD</t>
  </si>
  <si>
    <t>IOWA PARK CISD</t>
  </si>
  <si>
    <t>ELECTRA ISD</t>
  </si>
  <si>
    <t>BURKBURNETT ISD</t>
  </si>
  <si>
    <t>FORT ELLIOTT CISD</t>
  </si>
  <si>
    <t>KELTON ISD</t>
  </si>
  <si>
    <t>WHEELER ISD</t>
  </si>
  <si>
    <t>SHAMROCK ISD</t>
  </si>
  <si>
    <t>LOUISE ISD</t>
  </si>
  <si>
    <t>WHARTON ISD</t>
  </si>
  <si>
    <t>EL CAMPO ISD</t>
  </si>
  <si>
    <t>EAST BERNARD ISD</t>
  </si>
  <si>
    <t>BOLING ISD</t>
  </si>
  <si>
    <t>WEBB CISD</t>
  </si>
  <si>
    <t>UNITED ISD</t>
  </si>
  <si>
    <t>LAREDO ISD</t>
  </si>
  <si>
    <t>BURTON ISD</t>
  </si>
  <si>
    <t>BRENHAM ISD</t>
  </si>
  <si>
    <t>GRANDFALLS-ROYALTY ISD</t>
  </si>
  <si>
    <t>MONAHANS-WICKETT-PYOTE ISD</t>
  </si>
  <si>
    <t>ROYAL ISD</t>
  </si>
  <si>
    <t>WALLER ISD</t>
  </si>
  <si>
    <t>HEMPSTEAD ISD</t>
  </si>
  <si>
    <t>HUNTSVILLE ISD</t>
  </si>
  <si>
    <t>NEW WAVERLY ISD</t>
  </si>
  <si>
    <t>NURSERY ISD</t>
  </si>
  <si>
    <t>VICTORIA ISD</t>
  </si>
  <si>
    <t>BLOOMINGTON ISD</t>
  </si>
  <si>
    <t>FRUITVALE ISD</t>
  </si>
  <si>
    <t>WILLS POINT ISD</t>
  </si>
  <si>
    <t>VAN ISD</t>
  </si>
  <si>
    <t>MARTINS MILL ISD</t>
  </si>
  <si>
    <t>GRAND SALINE ISD</t>
  </si>
  <si>
    <t>EDGEWOOD ISD</t>
  </si>
  <si>
    <t>CANTON ISD</t>
  </si>
  <si>
    <t>COMSTOCK ISD</t>
  </si>
  <si>
    <t>SAN FELIPE-DEL RIO CISD</t>
  </si>
  <si>
    <t>UTOPIA ISD</t>
  </si>
  <si>
    <t>UVALDE CISD</t>
  </si>
  <si>
    <t>SABINAL ISD</t>
  </si>
  <si>
    <t>KNIPPA ISD</t>
  </si>
  <si>
    <t>RANKIN ISD</t>
  </si>
  <si>
    <t>MCCAMEY ISD</t>
  </si>
  <si>
    <t>UNION GROVE ISD</t>
  </si>
  <si>
    <t>NEW DIANA ISD</t>
  </si>
  <si>
    <t>HARMONY ISD</t>
  </si>
  <si>
    <t>UNION HILL ISD</t>
  </si>
  <si>
    <t>ORE CITY ISD</t>
  </si>
  <si>
    <t>GILMER ISD</t>
  </si>
  <si>
    <t>BIG SANDY ISD</t>
  </si>
  <si>
    <t>CHESTER ISD</t>
  </si>
  <si>
    <t>SPURGER ISD</t>
  </si>
  <si>
    <t>WARREN ISD</t>
  </si>
  <si>
    <t>WOODVILLE ISD</t>
  </si>
  <si>
    <t>COLMESNEIL ISD</t>
  </si>
  <si>
    <t>APPLE SPRINGS ISD</t>
  </si>
  <si>
    <t>CENTERVILLE ISD</t>
  </si>
  <si>
    <t>TRINITY ISD</t>
  </si>
  <si>
    <t>GROVETON ISD</t>
  </si>
  <si>
    <t>LAKE TRAVIS ISD</t>
  </si>
  <si>
    <t>LAGO VISTA ISD</t>
  </si>
  <si>
    <t>DEL VALLE ISD</t>
  </si>
  <si>
    <t>EANES ISD</t>
  </si>
  <si>
    <t>MANOR ISD</t>
  </si>
  <si>
    <t>PFLUGERVILLE ISD</t>
  </si>
  <si>
    <t>AUSTIN ISD</t>
  </si>
  <si>
    <t>VERIBEST ISD</t>
  </si>
  <si>
    <t>GRAPE CREEK ISD</t>
  </si>
  <si>
    <t>WALL ISD</t>
  </si>
  <si>
    <t>WATER VALLEY ISD</t>
  </si>
  <si>
    <t>SAN ANGELO ISD</t>
  </si>
  <si>
    <t>CHRISTOVAL ISD</t>
  </si>
  <si>
    <t>HARTS BLUFF ISD</t>
  </si>
  <si>
    <t>CHAPEL HILL ISD</t>
  </si>
  <si>
    <t>MOUNT PLEASANT ISD</t>
  </si>
  <si>
    <t>WOODSON ISD</t>
  </si>
  <si>
    <t>THROCKMORTON ISD</t>
  </si>
  <si>
    <t>WELLMAN-UNION CISD</t>
  </si>
  <si>
    <t>MEADOW ISD</t>
  </si>
  <si>
    <t>BROWNFIELD ISD</t>
  </si>
  <si>
    <t>TERRELL COUNTY ISD</t>
  </si>
  <si>
    <t>WYLIE ISD</t>
  </si>
  <si>
    <t>JIM NED CISD</t>
  </si>
  <si>
    <t>TRENT ISD</t>
  </si>
  <si>
    <t>MERKEL ISD</t>
  </si>
  <si>
    <t>ABILENE ISD</t>
  </si>
  <si>
    <t>WHITE SETTLEMENT ISD</t>
  </si>
  <si>
    <t>CARROLL ISD</t>
  </si>
  <si>
    <t>EAGLE MT-SAGINAW ISD</t>
  </si>
  <si>
    <t>CASTLEBERRY ISD</t>
  </si>
  <si>
    <t>HURST-EULESS-BEDFORD ISD</t>
  </si>
  <si>
    <t>AZLE ISD</t>
  </si>
  <si>
    <t>KENNEDALE ISD</t>
  </si>
  <si>
    <t>CROWLEY ISD</t>
  </si>
  <si>
    <t>LAKE WORTH ISD</t>
  </si>
  <si>
    <t>MANSFIELD ISD</t>
  </si>
  <si>
    <t>KELLER ISD</t>
  </si>
  <si>
    <t>GRAPEVINE-COLLEYVILLE ISD</t>
  </si>
  <si>
    <t>FORT WORTH ISD</t>
  </si>
  <si>
    <t>EVERMAN ISD</t>
  </si>
  <si>
    <t>BIRDVILLE ISD</t>
  </si>
  <si>
    <t>ARLINGTON ISD</t>
  </si>
  <si>
    <t>KRESS ISD</t>
  </si>
  <si>
    <t>TULIA ISD</t>
  </si>
  <si>
    <t>HAPPY ISD</t>
  </si>
  <si>
    <t>SONORA ISD</t>
  </si>
  <si>
    <t>ASPERMONT ISD</t>
  </si>
  <si>
    <t>STERLING CITY ISD</t>
  </si>
  <si>
    <t>BRECKENRIDGE ISD</t>
  </si>
  <si>
    <t>ROMA ISD</t>
  </si>
  <si>
    <t>SAN ISIDRO ISD</t>
  </si>
  <si>
    <t>RIO GRANDE CITY CISD</t>
  </si>
  <si>
    <t>GLEN ROSE ISD</t>
  </si>
  <si>
    <t>WINONA ISD</t>
  </si>
  <si>
    <t>WHITEHOUSE ISD</t>
  </si>
  <si>
    <t>TYLER ISD</t>
  </si>
  <si>
    <t>TROUP ISD</t>
  </si>
  <si>
    <t>LINDALE ISD</t>
  </si>
  <si>
    <t>BULLARD ISD</t>
  </si>
  <si>
    <t>ARP ISD</t>
  </si>
  <si>
    <t>STRATFORD ISD</t>
  </si>
  <si>
    <t>TEXHOMA ISD</t>
  </si>
  <si>
    <t>EXCELSIOR ISD</t>
  </si>
  <si>
    <t>TIMPSON ISD</t>
  </si>
  <si>
    <t>TENAHA ISD</t>
  </si>
  <si>
    <t>SHELBYVILLE ISD</t>
  </si>
  <si>
    <t>JOAQUIN ISD</t>
  </si>
  <si>
    <t>CENTER ISD</t>
  </si>
  <si>
    <t>MORAN ISD</t>
  </si>
  <si>
    <t>ALBANY ISD</t>
  </si>
  <si>
    <t>IRA ISD</t>
  </si>
  <si>
    <t>SNYDER ISD</t>
  </si>
  <si>
    <t>HERMLEIGH ISD</t>
  </si>
  <si>
    <t>SCHLEICHER ISD</t>
  </si>
  <si>
    <t>CHEROKEE ISD</t>
  </si>
  <si>
    <t>RICHLAND SPRINGS ISD</t>
  </si>
  <si>
    <t>SAN SABA ISD</t>
  </si>
  <si>
    <t>TAFT ISD</t>
  </si>
  <si>
    <t>SINTON ISD</t>
  </si>
  <si>
    <t>ODEM-EDROY ISD</t>
  </si>
  <si>
    <t>MATHIS ISD</t>
  </si>
  <si>
    <t>INGLESIDE ISD</t>
  </si>
  <si>
    <t>GREGORY-PORTLAND ISD</t>
  </si>
  <si>
    <t>ARANSAS PASS ISD</t>
  </si>
  <si>
    <t>SHEPHERD ISD</t>
  </si>
  <si>
    <t>COLDSPRING-OAKHURST CISD</t>
  </si>
  <si>
    <t>BROADDUS ISD</t>
  </si>
  <si>
    <t>SAN AUGUSTINE ISD</t>
  </si>
  <si>
    <t>WEST SABINE ISD</t>
  </si>
  <si>
    <t>HEMPHILL ISD</t>
  </si>
  <si>
    <t>WEST RUSK COUNTY CONSOLIDATED ISD</t>
  </si>
  <si>
    <t>CARLISLE ISD</t>
  </si>
  <si>
    <t>TATUM ISD</t>
  </si>
  <si>
    <t>OVERTON ISD</t>
  </si>
  <si>
    <t>MOUNT ENTERPRISE ISD</t>
  </si>
  <si>
    <t>LEVERETTS CHAPEL ISD</t>
  </si>
  <si>
    <t>LANEVILLE ISD</t>
  </si>
  <si>
    <t>HENDERSON ISD</t>
  </si>
  <si>
    <t>OLFEN ISD</t>
  </si>
  <si>
    <t>WINTERS ISD</t>
  </si>
  <si>
    <t>MILES ISD</t>
  </si>
  <si>
    <t>BALLINGER ISD</t>
  </si>
  <si>
    <t>ROYSE CITY ISD</t>
  </si>
  <si>
    <t>ROCKWALL ISD</t>
  </si>
  <si>
    <t>MUMFORD ISD</t>
  </si>
  <si>
    <t>HEARNE ISD</t>
  </si>
  <si>
    <t>FRANKLIN ISD</t>
  </si>
  <si>
    <t>CALVERT ISD</t>
  </si>
  <si>
    <t>BREMOND ISD</t>
  </si>
  <si>
    <t>MIAMI ISD</t>
  </si>
  <si>
    <t>REFUGIO ISD</t>
  </si>
  <si>
    <t>WOODSBORO ISD</t>
  </si>
  <si>
    <t>AUSTWELL-TIVOLI ISD</t>
  </si>
  <si>
    <t>BALMORHEA ISD</t>
  </si>
  <si>
    <t>PECOS-BARSTOW-TOYAH ISD</t>
  </si>
  <si>
    <t>DETROIT ISD</t>
  </si>
  <si>
    <t>CLARKSVILLE ISD</t>
  </si>
  <si>
    <t>RIVERCREST ISD</t>
  </si>
  <si>
    <t>AVERY ISD</t>
  </si>
  <si>
    <t>LEAKEY ISD</t>
  </si>
  <si>
    <t>REAGAN COUNTY ISD</t>
  </si>
  <si>
    <t>CANYON ISD</t>
  </si>
  <si>
    <t>RAINS ISD</t>
  </si>
  <si>
    <t>PRESIDIO ISD</t>
  </si>
  <si>
    <t>MARFA ISD</t>
  </si>
  <si>
    <t>BUSHLAND ISD</t>
  </si>
  <si>
    <t>HIGHLAND PARK ISD</t>
  </si>
  <si>
    <t>RIVER ROAD ISD</t>
  </si>
  <si>
    <t>AMARILLO ISD</t>
  </si>
  <si>
    <t>ONALASKA ISD</t>
  </si>
  <si>
    <t>LIVINGSTON ISD</t>
  </si>
  <si>
    <t>LEGGETT ISD</t>
  </si>
  <si>
    <t>CORRIGAN-CAMDEN ISD</t>
  </si>
  <si>
    <t>GOODRICH ISD</t>
  </si>
  <si>
    <t>IRAAN-SHEFFIELD ISD</t>
  </si>
  <si>
    <t>FORT STOCKTON ISD</t>
  </si>
  <si>
    <t>BUENA VISTA ISD</t>
  </si>
  <si>
    <t>LAZBUDDIE ISD</t>
  </si>
  <si>
    <t>FRIONA ISD</t>
  </si>
  <si>
    <t>FARWELL ISD</t>
  </si>
  <si>
    <t>BOVINA ISD</t>
  </si>
  <si>
    <t>GARNER ISD</t>
  </si>
  <si>
    <t>BROCK ISD</t>
  </si>
  <si>
    <t>PEASTER ISD</t>
  </si>
  <si>
    <t>ALEDO ISD</t>
  </si>
  <si>
    <t>MILLSAP ISD</t>
  </si>
  <si>
    <t>WEATHERFORD ISD</t>
  </si>
  <si>
    <t>SPRINGTOWN ISD</t>
  </si>
  <si>
    <t>POOLVILLE ISD</t>
  </si>
  <si>
    <t>GARY ISD</t>
  </si>
  <si>
    <t>CARTHAGE ISD</t>
  </si>
  <si>
    <t>BECKVILLE ISD</t>
  </si>
  <si>
    <t>PALO PINTO ISD</t>
  </si>
  <si>
    <t>STRAWN ISD</t>
  </si>
  <si>
    <t>SANTO ISD</t>
  </si>
  <si>
    <t>MINERAL WELLS ISD</t>
  </si>
  <si>
    <t>GRAFORD ISD</t>
  </si>
  <si>
    <t>GORDON ISD</t>
  </si>
  <si>
    <t>LITTLE CYPRESS-MAURICEVILLE CISD</t>
  </si>
  <si>
    <t>VIDOR ISD</t>
  </si>
  <si>
    <t>WEST ORANGE-COVE CISD</t>
  </si>
  <si>
    <t>ORANGEFIELD ISD</t>
  </si>
  <si>
    <t>BRIDGE CITY ISD</t>
  </si>
  <si>
    <t>WILDORADO ISD</t>
  </si>
  <si>
    <t>ADRIAN ISD</t>
  </si>
  <si>
    <t>VEGA ISD</t>
  </si>
  <si>
    <t>PERRYTON ISD</t>
  </si>
  <si>
    <t>WEST OSO ISD</t>
  </si>
  <si>
    <t>FLOUR BLUFF ISD</t>
  </si>
  <si>
    <t>BANQUETE ISD</t>
  </si>
  <si>
    <t>TULOSO-MIDWAY ISD</t>
  </si>
  <si>
    <t>ROBSTOWN ISD</t>
  </si>
  <si>
    <t>PORT ARANSAS ISD</t>
  </si>
  <si>
    <t>LONDON ISD</t>
  </si>
  <si>
    <t>DRISCOLL ISD</t>
  </si>
  <si>
    <t>CORPUS CHRISTI ISD</t>
  </si>
  <si>
    <t>CALALLEN ISD</t>
  </si>
  <si>
    <t>BISHOP CISD</t>
  </si>
  <si>
    <t>AGUA DULCE ISD</t>
  </si>
  <si>
    <t>HIGHLAND ISD</t>
  </si>
  <si>
    <t>BLACKWELL CISD</t>
  </si>
  <si>
    <t>SWEETWATER ISD</t>
  </si>
  <si>
    <t>ROSCOE COLLEGIATE ISD</t>
  </si>
  <si>
    <t>DEWEYVILLE ISD</t>
  </si>
  <si>
    <t>NEWTON ISD</t>
  </si>
  <si>
    <t>BURKEVILLE ISD</t>
  </si>
  <si>
    <t>RICE ISD</t>
  </si>
  <si>
    <t>MILDRED ISD</t>
  </si>
  <si>
    <t>KERENS ISD</t>
  </si>
  <si>
    <t>FROST ISD</t>
  </si>
  <si>
    <t>DAWSON ISD</t>
  </si>
  <si>
    <t>CORSICANA ISD</t>
  </si>
  <si>
    <t>BLOOMING GROVE ISD</t>
  </si>
  <si>
    <t>DOUGLASS ISD</t>
  </si>
  <si>
    <t>ETOILE ISD</t>
  </si>
  <si>
    <t>MARTINSVILLE ISD</t>
  </si>
  <si>
    <t>CENTRAL HEIGHTS ISD</t>
  </si>
  <si>
    <t>WODEN ISD</t>
  </si>
  <si>
    <t>NACOGDOCHES ISD</t>
  </si>
  <si>
    <t>GARRISON ISD</t>
  </si>
  <si>
    <t>CUSHING ISD</t>
  </si>
  <si>
    <t>CHIRENO ISD</t>
  </si>
  <si>
    <t>MOTLEY COUNTY ISD</t>
  </si>
  <si>
    <t>PEWITT CISD</t>
  </si>
  <si>
    <t>DAINGERFIELD-LONE STAR ISD</t>
  </si>
  <si>
    <t>SUNRAY ISD</t>
  </si>
  <si>
    <t>DUMAS ISD</t>
  </si>
  <si>
    <t>NEW CANEY ISD</t>
  </si>
  <si>
    <t>SPLENDORA ISD</t>
  </si>
  <si>
    <t>MAGNOLIA ISD</t>
  </si>
  <si>
    <t>WILLIS ISD</t>
  </si>
  <si>
    <t>MONTGOMERY ISD</t>
  </si>
  <si>
    <t>CONROE ISD</t>
  </si>
  <si>
    <t>SAINT JO ISD</t>
  </si>
  <si>
    <t>FORESTBURG ISD</t>
  </si>
  <si>
    <t>PRAIRIE VALLEY ISD</t>
  </si>
  <si>
    <t>MONTAGUE ISD</t>
  </si>
  <si>
    <t>GOLD BURG ISD</t>
  </si>
  <si>
    <t>NOCONA ISD</t>
  </si>
  <si>
    <t>BOWIE ISD</t>
  </si>
  <si>
    <t>WESTBROOK ISD</t>
  </si>
  <si>
    <t>LORAINE ISD</t>
  </si>
  <si>
    <t>COLORADO ISD</t>
  </si>
  <si>
    <t>PRIDDY ISD</t>
  </si>
  <si>
    <t>MULLIN ISD</t>
  </si>
  <si>
    <t>GOLDTHWAITE ISD</t>
  </si>
  <si>
    <t>BUCKHOLTS ISD</t>
  </si>
  <si>
    <t>THORNDALE ISD</t>
  </si>
  <si>
    <t>ROCKDALE ISD</t>
  </si>
  <si>
    <t>MILANO ISD</t>
  </si>
  <si>
    <t>GAUSE ISD</t>
  </si>
  <si>
    <t>CAMERON ISD</t>
  </si>
  <si>
    <t>GREENWOOD ISD</t>
  </si>
  <si>
    <t>MIDLAND ISD</t>
  </si>
  <si>
    <t>MENARD ISD</t>
  </si>
  <si>
    <t>MEDINA VALLEY ISD</t>
  </si>
  <si>
    <t>HONDO ISD</t>
  </si>
  <si>
    <t>NATALIA ISD</t>
  </si>
  <si>
    <t>D'HANIS ISD</t>
  </si>
  <si>
    <t>DEVINE ISD</t>
  </si>
  <si>
    <t>MCMULLEN COUNTY ISD</t>
  </si>
  <si>
    <t>GHOLSON ISD</t>
  </si>
  <si>
    <t>HALLSBURG ISD</t>
  </si>
  <si>
    <t>BOSQUEVILLE ISD</t>
  </si>
  <si>
    <t>ROBINSON ISD</t>
  </si>
  <si>
    <t>CONNALLY ISD</t>
  </si>
  <si>
    <t>CHINA SPRING ISD</t>
  </si>
  <si>
    <t>BRUCEVILLE-EDDY ISD</t>
  </si>
  <si>
    <t>AXTELL ISD</t>
  </si>
  <si>
    <t>WEST ISD</t>
  </si>
  <si>
    <t>WACO ISD</t>
  </si>
  <si>
    <t>RIESEL ISD</t>
  </si>
  <si>
    <t>MOODY ISD</t>
  </si>
  <si>
    <t>MCGREGOR ISD</t>
  </si>
  <si>
    <t>MART ISD</t>
  </si>
  <si>
    <t>LORENA ISD</t>
  </si>
  <si>
    <t>LA VEGA ISD</t>
  </si>
  <si>
    <t>MIDWAY ISD</t>
  </si>
  <si>
    <t>CRAWFORD ISD</t>
  </si>
  <si>
    <t>LOHN ISD</t>
  </si>
  <si>
    <t>ROCHELLE ISD</t>
  </si>
  <si>
    <t>BRADY ISD</t>
  </si>
  <si>
    <t>EAGLE PASS ISD</t>
  </si>
  <si>
    <t>VAN VLECK ISD</t>
  </si>
  <si>
    <t>PALACIOS ISD</t>
  </si>
  <si>
    <t>MATAGORDA ISD</t>
  </si>
  <si>
    <t>TIDEHAVEN ISD</t>
  </si>
  <si>
    <t>BAY CITY ISD</t>
  </si>
  <si>
    <t>MASON ISD</t>
  </si>
  <si>
    <t>GRADY ISD</t>
  </si>
  <si>
    <t>STANTON ISD</t>
  </si>
  <si>
    <t>JEFFERSON ISD</t>
  </si>
  <si>
    <t>NORTH ZULCH ISD</t>
  </si>
  <si>
    <t>MADISONVILLE CISD</t>
  </si>
  <si>
    <t>WILSON ISD</t>
  </si>
  <si>
    <t>NEW HOME ISD</t>
  </si>
  <si>
    <t>TAHOKA ISD</t>
  </si>
  <si>
    <t>O'DONNELL ISD</t>
  </si>
  <si>
    <t>IDALOU ISD</t>
  </si>
  <si>
    <t>SHALLOWATER ISD</t>
  </si>
  <si>
    <t>ROOSEVELT ISD</t>
  </si>
  <si>
    <t>FRENSHIP ISD</t>
  </si>
  <si>
    <t>LUBBOCK-COOPER ISD</t>
  </si>
  <si>
    <t>SLATON ISD</t>
  </si>
  <si>
    <t>NEW DEAL ISD</t>
  </si>
  <si>
    <t>LUBBOCK ISD</t>
  </si>
  <si>
    <t>LLANO ISD</t>
  </si>
  <si>
    <t>THREE RIVERS ISD</t>
  </si>
  <si>
    <t>GEORGE WEST ISD</t>
  </si>
  <si>
    <t>DARROUZETT ISD</t>
  </si>
  <si>
    <t>FOLLETT ISD</t>
  </si>
  <si>
    <t>BOOKER ISD</t>
  </si>
  <si>
    <t>MEXIA ISD</t>
  </si>
  <si>
    <t>GROESBECK ISD</t>
  </si>
  <si>
    <t>COOLIDGE ISD</t>
  </si>
  <si>
    <t>TARKINGTON ISD</t>
  </si>
  <si>
    <t>LIBERTY ISD</t>
  </si>
  <si>
    <t>HULL-DAISETTA ISD</t>
  </si>
  <si>
    <t>HARDIN ISD</t>
  </si>
  <si>
    <t>DEVERS ISD</t>
  </si>
  <si>
    <t>DAYTON ISD</t>
  </si>
  <si>
    <t>CLEVELAND ISD</t>
  </si>
  <si>
    <t>LEON ISD</t>
  </si>
  <si>
    <t>OAKWOOD ISD</t>
  </si>
  <si>
    <t>NORMANGEE ISD</t>
  </si>
  <si>
    <t>BUFFALO ISD</t>
  </si>
  <si>
    <t>DIME BOX ISD</t>
  </si>
  <si>
    <t>LEXINGTON ISD</t>
  </si>
  <si>
    <t>GIDDINGS ISD</t>
  </si>
  <si>
    <t>EZZELL ISD</t>
  </si>
  <si>
    <t>SWEET HOME ISD</t>
  </si>
  <si>
    <t>VYSEHRAD ISD</t>
  </si>
  <si>
    <t>SHINER ISD</t>
  </si>
  <si>
    <t>MOULTON ISD</t>
  </si>
  <si>
    <t>HALLETTSVILLE ISD</t>
  </si>
  <si>
    <t>COTULLA ISD</t>
  </si>
  <si>
    <t>LOMETA ISD</t>
  </si>
  <si>
    <t>LAMPASAS ISD</t>
  </si>
  <si>
    <t>SUDAN ISD</t>
  </si>
  <si>
    <t>SPRINGLAKE-EARTH ISD</t>
  </si>
  <si>
    <t>OLTON ISD</t>
  </si>
  <si>
    <t>LITTLEFIELD ISD</t>
  </si>
  <si>
    <t>AMHERST ISD</t>
  </si>
  <si>
    <t>PRAIRILAND ISD</t>
  </si>
  <si>
    <t>NORTH LAMAR ISD</t>
  </si>
  <si>
    <t>PARIS ISD</t>
  </si>
  <si>
    <t>CHISUM ISD</t>
  </si>
  <si>
    <t>BENJAMIN ISD</t>
  </si>
  <si>
    <t>MUNDAY CISD</t>
  </si>
  <si>
    <t>KNOX CITY-O'BRIEN CISD</t>
  </si>
  <si>
    <t>SANTA GERTRUDIS ISD</t>
  </si>
  <si>
    <t>RIVIERA ISD</t>
  </si>
  <si>
    <t>RICARDO ISD</t>
  </si>
  <si>
    <t>KINGSVILLE ISD</t>
  </si>
  <si>
    <t>BRACKETT ISD</t>
  </si>
  <si>
    <t>GUTHRIE CSD</t>
  </si>
  <si>
    <t>JUNCTION ISD</t>
  </si>
  <si>
    <t>DIVIDE ISD</t>
  </si>
  <si>
    <t>INGRAM ISD</t>
  </si>
  <si>
    <t>KERRVILLE ISD</t>
  </si>
  <si>
    <t>HUNT ISD</t>
  </si>
  <si>
    <t>CENTER POINT ISD</t>
  </si>
  <si>
    <t>JAYTON-GIRARD ISD</t>
  </si>
  <si>
    <t>KENEDY COUNTY WIDE CSD</t>
  </si>
  <si>
    <t>COMFORT ISD</t>
  </si>
  <si>
    <t>BOERNE ISD</t>
  </si>
  <si>
    <t>SCURRY-ROSSER ISD</t>
  </si>
  <si>
    <t>TERRELL ISD</t>
  </si>
  <si>
    <t>MABANK ISD</t>
  </si>
  <si>
    <t>KEMP ISD</t>
  </si>
  <si>
    <t>KAUFMAN ISD</t>
  </si>
  <si>
    <t>FORNEY ISD</t>
  </si>
  <si>
    <t>CRANDALL ISD</t>
  </si>
  <si>
    <t>FALLS CITY ISD</t>
  </si>
  <si>
    <t>RUNGE ISD</t>
  </si>
  <si>
    <t>KENEDY ISD</t>
  </si>
  <si>
    <t>KARNES CITY ISD</t>
  </si>
  <si>
    <t>STAMFORD ISD</t>
  </si>
  <si>
    <t>LUEDERS-AVOCA ISD</t>
  </si>
  <si>
    <t>HAWLEY ISD</t>
  </si>
  <si>
    <t>HAMLIN ISD</t>
  </si>
  <si>
    <t>ANSON ISD</t>
  </si>
  <si>
    <t>GODLEY ISD</t>
  </si>
  <si>
    <t>VENUS ISD</t>
  </si>
  <si>
    <t>RIO VISTA ISD</t>
  </si>
  <si>
    <t>KEENE ISD</t>
  </si>
  <si>
    <t>JOSHUA ISD</t>
  </si>
  <si>
    <t>GRANDVIEW ISD</t>
  </si>
  <si>
    <t>CLEBURNE ISD</t>
  </si>
  <si>
    <t>BURLESON ISD</t>
  </si>
  <si>
    <t>ALVARADO ISD</t>
  </si>
  <si>
    <t>LA GLORIA ISD</t>
  </si>
  <si>
    <t>PREMONT ISD</t>
  </si>
  <si>
    <t>BEN BOLT-PALITO BLANCO ISD</t>
  </si>
  <si>
    <t>ALICE ISD</t>
  </si>
  <si>
    <t>JIM HOGG COUNTY ISD</t>
  </si>
  <si>
    <t>HAMSHIRE-FANNETT ISD</t>
  </si>
  <si>
    <t>SABINE PASS ISD</t>
  </si>
  <si>
    <t>BEAUMONT ISD</t>
  </si>
  <si>
    <t>PORT NECHES-GROVES ISD</t>
  </si>
  <si>
    <t>PORT ARTHUR ISD</t>
  </si>
  <si>
    <t>NEDERLAND ISD</t>
  </si>
  <si>
    <t>VALENTINE ISD</t>
  </si>
  <si>
    <t>FT DAVIS ISD</t>
  </si>
  <si>
    <t>EVADALE ISD</t>
  </si>
  <si>
    <t>KIRBYVILLE CISD</t>
  </si>
  <si>
    <t>JASPER ISD</t>
  </si>
  <si>
    <t>BUNA ISD</t>
  </si>
  <si>
    <t>BROOKELAND ISD</t>
  </si>
  <si>
    <t>INDUSTRIAL ISD</t>
  </si>
  <si>
    <t>GANADO ISD</t>
  </si>
  <si>
    <t>EDNA ISD</t>
  </si>
  <si>
    <t>PERRIN-WHITT CISD</t>
  </si>
  <si>
    <t>JACKSBORO ISD</t>
  </si>
  <si>
    <t>BRYSON ISD</t>
  </si>
  <si>
    <t>IRION COUNTY ISD</t>
  </si>
  <si>
    <t>SPRING CREEK ISD</t>
  </si>
  <si>
    <t>PLEMONS-STINNETT-PHILLIPS CISD</t>
  </si>
  <si>
    <t>SANFORD-FRITCH ISD</t>
  </si>
  <si>
    <t>BORGER ISD</t>
  </si>
  <si>
    <t>BOLES ISD</t>
  </si>
  <si>
    <t>BLAND ISD</t>
  </si>
  <si>
    <t>CAMPBELL ISD</t>
  </si>
  <si>
    <t>WOLFE CITY ISD</t>
  </si>
  <si>
    <t>QUINLAN ISD</t>
  </si>
  <si>
    <t>LONE OAK ISD</t>
  </si>
  <si>
    <t>GREENVILLE ISD</t>
  </si>
  <si>
    <t>COMMERCE ISD</t>
  </si>
  <si>
    <t>CELESTE ISD</t>
  </si>
  <si>
    <t>CADDO MILLS ISD</t>
  </si>
  <si>
    <t>DELL CITY ISD</t>
  </si>
  <si>
    <t>SIERRA BLANCA ISD</t>
  </si>
  <si>
    <t>FT HANCOCK ISD</t>
  </si>
  <si>
    <t>FORSAN ISD</t>
  </si>
  <si>
    <t>COAHOMA ISD</t>
  </si>
  <si>
    <t>BIG SPRING ISD</t>
  </si>
  <si>
    <t>KENNARD ISD</t>
  </si>
  <si>
    <t>LATEXO ISD</t>
  </si>
  <si>
    <t>LOVELADY ISD</t>
  </si>
  <si>
    <t>GRAPELAND ISD</t>
  </si>
  <si>
    <t>CROCKETT ISD</t>
  </si>
  <si>
    <t>SULPHUR BLUFF ISD</t>
  </si>
  <si>
    <t>SALTILLO ISD</t>
  </si>
  <si>
    <t>COMO-PICKTON CISD</t>
  </si>
  <si>
    <t>MILLER GROVE ISD</t>
  </si>
  <si>
    <t>NORTH HOPKINS ISD</t>
  </si>
  <si>
    <t>CUMBY ISD</t>
  </si>
  <si>
    <t>SULPHUR SPRINGS ISD</t>
  </si>
  <si>
    <t>TOLAR ISD</t>
  </si>
  <si>
    <t>LIPAN ISD</t>
  </si>
  <si>
    <t>GRANBURY ISD</t>
  </si>
  <si>
    <t>WHITHARRAL ISD</t>
  </si>
  <si>
    <t>SUNDOWN ISD</t>
  </si>
  <si>
    <t>SMYER ISD</t>
  </si>
  <si>
    <t>ROPES ISD</t>
  </si>
  <si>
    <t>LEVELLAND ISD</t>
  </si>
  <si>
    <t>ANTON ISD</t>
  </si>
  <si>
    <t>PENELOPE ISD</t>
  </si>
  <si>
    <t>BLUM ISD</t>
  </si>
  <si>
    <t>AQUILLA ISD</t>
  </si>
  <si>
    <t>WHITNEY ISD</t>
  </si>
  <si>
    <t>MOUNT CALM ISD</t>
  </si>
  <si>
    <t>MALONE ISD</t>
  </si>
  <si>
    <t>ITASCA ISD</t>
  </si>
  <si>
    <t>HUBBARD ISD</t>
  </si>
  <si>
    <t>HILLSBORO ISD</t>
  </si>
  <si>
    <t>COVINGTON ISD</t>
  </si>
  <si>
    <t>BYNUM ISD</t>
  </si>
  <si>
    <t>ABBOTT ISD</t>
  </si>
  <si>
    <t>VALLEY VIEW ISD</t>
  </si>
  <si>
    <t>MONTE ALTO ISD</t>
  </si>
  <si>
    <t>LA VILLA ISD</t>
  </si>
  <si>
    <t>WESLACO ISD</t>
  </si>
  <si>
    <t>LA JOYA ISD</t>
  </si>
  <si>
    <t>SHARYLAND ISD</t>
  </si>
  <si>
    <t>PROGRESO ISD</t>
  </si>
  <si>
    <t>PHARR-SAN JUAN-ALAMO ISD</t>
  </si>
  <si>
    <t>MISSION CISD</t>
  </si>
  <si>
    <t>MERCEDES ISD</t>
  </si>
  <si>
    <t>MCALLEN ISD</t>
  </si>
  <si>
    <t>HIDALGO ISD</t>
  </si>
  <si>
    <t>EDINBURG CISD</t>
  </si>
  <si>
    <t>EDCOUCH-ELSA ISD</t>
  </si>
  <si>
    <t>DONNA ISD</t>
  </si>
  <si>
    <t>LAPOYNOR ISD</t>
  </si>
  <si>
    <t>MURCHISON ISD</t>
  </si>
  <si>
    <t>TRINIDAD ISD</t>
  </si>
  <si>
    <t>MALAKOFF ISD</t>
  </si>
  <si>
    <t>EUSTACE ISD</t>
  </si>
  <si>
    <t>CROSS ROADS ISD</t>
  </si>
  <si>
    <t>BROWNSBORO ISD</t>
  </si>
  <si>
    <t>ATHENS ISD</t>
  </si>
  <si>
    <t>CANADIAN ISD</t>
  </si>
  <si>
    <t>HAYS CISD</t>
  </si>
  <si>
    <t>WIMBERLEY ISD</t>
  </si>
  <si>
    <t>DRIPPING SPRINGS ISD</t>
  </si>
  <si>
    <t>SAN MARCOS CISD</t>
  </si>
  <si>
    <t>PAINT CREEK ISD</t>
  </si>
  <si>
    <t>RULE ISD</t>
  </si>
  <si>
    <t>HASKELL CISD</t>
  </si>
  <si>
    <t>HARTLEY ISD</t>
  </si>
  <si>
    <t>CHANNING ISD</t>
  </si>
  <si>
    <t>ELYSIAN FIELDS ISD</t>
  </si>
  <si>
    <t>HARLETON ISD</t>
  </si>
  <si>
    <t>HALLSVILLE ISD</t>
  </si>
  <si>
    <t>WASKOM ISD</t>
  </si>
  <si>
    <t>MARSHALL ISD</t>
  </si>
  <si>
    <t>KARNACK ISD</t>
  </si>
  <si>
    <t>HUFFMAN ISD</t>
  </si>
  <si>
    <t>SHELDON ISD</t>
  </si>
  <si>
    <t>TOMBALL ISD</t>
  </si>
  <si>
    <t>SPRING BRANCH ISD</t>
  </si>
  <si>
    <t>SPRING ISD</t>
  </si>
  <si>
    <t>PASADENA ISD</t>
  </si>
  <si>
    <t>LA PORTE ISD</t>
  </si>
  <si>
    <t>KLEIN ISD</t>
  </si>
  <si>
    <t>KATY ISD</t>
  </si>
  <si>
    <t>HUMBLE ISD</t>
  </si>
  <si>
    <t>HOUSTON ISD</t>
  </si>
  <si>
    <t>GOOSE CREEK CISD</t>
  </si>
  <si>
    <t>GALENA PARK ISD</t>
  </si>
  <si>
    <t>DEER PARK ISD</t>
  </si>
  <si>
    <t>CYPRESS-FAIRBANKS ISD</t>
  </si>
  <si>
    <t>CROSBY ISD</t>
  </si>
  <si>
    <t>CHANNELVIEW ISD</t>
  </si>
  <si>
    <t>ALIEF ISD</t>
  </si>
  <si>
    <t>ALDINE ISD</t>
  </si>
  <si>
    <t>WEST HARDIN COUNTY CISD</t>
  </si>
  <si>
    <t>LUMBERTON ISD</t>
  </si>
  <si>
    <t>HARDIN-JEFFERSON ISD</t>
  </si>
  <si>
    <t>SILSBEE ISD</t>
  </si>
  <si>
    <t>KOUNTZE ISD</t>
  </si>
  <si>
    <t>QUANAH ISD</t>
  </si>
  <si>
    <t>CHILLICOTHE ISD</t>
  </si>
  <si>
    <t>SPEARMAN ISD</t>
  </si>
  <si>
    <t>PRINGLE-MORSE CISD</t>
  </si>
  <si>
    <t>GRUVER ISD</t>
  </si>
  <si>
    <t>HICO ISD</t>
  </si>
  <si>
    <t>HAMILTON ISD</t>
  </si>
  <si>
    <t>TURKEY-QUITAQUE ISD</t>
  </si>
  <si>
    <t>MEMPHIS ISD</t>
  </si>
  <si>
    <t>PLAINVIEW ISD</t>
  </si>
  <si>
    <t>PETERSBURG ISD</t>
  </si>
  <si>
    <t>HALE CENTER ISD</t>
  </si>
  <si>
    <t>COTTON CENTER ISD</t>
  </si>
  <si>
    <t>ABERNATHY ISD</t>
  </si>
  <si>
    <t>MARION ISD</t>
  </si>
  <si>
    <t>NAVARRO ISD</t>
  </si>
  <si>
    <t>SCHERTZ-CIBOLO-U CITY ISD</t>
  </si>
  <si>
    <t>SEGUIN ISD</t>
  </si>
  <si>
    <t>RICHARDS ISD</t>
  </si>
  <si>
    <t>NAVASOTA ISD</t>
  </si>
  <si>
    <t>IOLA ISD</t>
  </si>
  <si>
    <t>ANDERSON-SHIRO CISD</t>
  </si>
  <si>
    <t>WHITE OAK ISD</t>
  </si>
  <si>
    <t>SPRING HILL ISD</t>
  </si>
  <si>
    <t>SABINE ISD</t>
  </si>
  <si>
    <t>PINE TREE ISD</t>
  </si>
  <si>
    <t>LONGVIEW ISD</t>
  </si>
  <si>
    <t>KILGORE ISD</t>
  </si>
  <si>
    <t>GLADEWATER ISD</t>
  </si>
  <si>
    <t>TOM BEAN ISD</t>
  </si>
  <si>
    <t>GUNTER ISD</t>
  </si>
  <si>
    <t>S AND S CISD</t>
  </si>
  <si>
    <t>POTTSBORO ISD</t>
  </si>
  <si>
    <t>WHITEWRIGHT ISD</t>
  </si>
  <si>
    <t>WHITESBORO ISD</t>
  </si>
  <si>
    <t>VAN ALSTYNE ISD</t>
  </si>
  <si>
    <t>TIOGA ISD</t>
  </si>
  <si>
    <t>SHERMAN ISD</t>
  </si>
  <si>
    <t>HOWE ISD</t>
  </si>
  <si>
    <t>DENISON ISD</t>
  </si>
  <si>
    <t>COLLINSVILLE ISD</t>
  </si>
  <si>
    <t>BELLS ISD</t>
  </si>
  <si>
    <t>GRANDVIEW-HOPKINS ISD</t>
  </si>
  <si>
    <t>PAMPA ISD</t>
  </si>
  <si>
    <t>MCLEAN ISD</t>
  </si>
  <si>
    <t>LEFORS ISD</t>
  </si>
  <si>
    <t>WAELDER ISD</t>
  </si>
  <si>
    <t>NIXON-SMILEY CISD</t>
  </si>
  <si>
    <t>GONZALES ISD</t>
  </si>
  <si>
    <t>GOLIAD ISD</t>
  </si>
  <si>
    <t>GLASSCOCK COUNTY ISD</t>
  </si>
  <si>
    <t>HARPER ISD</t>
  </si>
  <si>
    <t>FREDERICKSBURG ISD</t>
  </si>
  <si>
    <t>DOSS CONSOLIDATED CSD</t>
  </si>
  <si>
    <t>SOUTHLAND ISD</t>
  </si>
  <si>
    <t>POST ISD</t>
  </si>
  <si>
    <t>FRIENDSWOOD ISD</t>
  </si>
  <si>
    <t>CLEAR CREEK ISD</t>
  </si>
  <si>
    <t>SANTA FE ISD</t>
  </si>
  <si>
    <t>HITCHCOCK ISD</t>
  </si>
  <si>
    <t>TEXAS CITY ISD</t>
  </si>
  <si>
    <t>HIGH ISLAND ISD</t>
  </si>
  <si>
    <t>GALVESTON ISD</t>
  </si>
  <si>
    <t>DICKINSON ISD</t>
  </si>
  <si>
    <t>SEMINOLE ISD</t>
  </si>
  <si>
    <t>LOOP ISD</t>
  </si>
  <si>
    <t>SEAGRAVES ISD</t>
  </si>
  <si>
    <t>PEARSALL ISD</t>
  </si>
  <si>
    <t>DILLEY ISD</t>
  </si>
  <si>
    <t>DEW ISD</t>
  </si>
  <si>
    <t>WORTHAM ISD</t>
  </si>
  <si>
    <t>TEAGUE ISD</t>
  </si>
  <si>
    <t>FAIRFIELD ISD</t>
  </si>
  <si>
    <t>MOUNT VERNON ISD</t>
  </si>
  <si>
    <t>STAFFORD MSD</t>
  </si>
  <si>
    <t>FORT BEND ISD</t>
  </si>
  <si>
    <t>NEEDVILLE ISD</t>
  </si>
  <si>
    <t>LAMAR CISD</t>
  </si>
  <si>
    <t>CROWELL ISD</t>
  </si>
  <si>
    <t>LOCKNEY ISD</t>
  </si>
  <si>
    <t>FLOYDADA ISD</t>
  </si>
  <si>
    <t>ROTAN ISD</t>
  </si>
  <si>
    <t>ROBY CISD</t>
  </si>
  <si>
    <t>ROUND TOP-CARMINE ISD</t>
  </si>
  <si>
    <t>FAYETTEVILLE ISD</t>
  </si>
  <si>
    <t>SCHULENBURG ISD</t>
  </si>
  <si>
    <t>LA GRANGE ISD</t>
  </si>
  <si>
    <t>FLATONIA ISD</t>
  </si>
  <si>
    <t>SAM RAYBURN ISD</t>
  </si>
  <si>
    <t>TRENTON ISD</t>
  </si>
  <si>
    <t>SAVOY ISD</t>
  </si>
  <si>
    <t>LEONARD ISD</t>
  </si>
  <si>
    <t>HONEY GROVE ISD</t>
  </si>
  <si>
    <t>ECTOR ISD</t>
  </si>
  <si>
    <t>DODD CITY ISD</t>
  </si>
  <si>
    <t>BONHAM ISD</t>
  </si>
  <si>
    <t>ROSEBUD-LOTT ISD</t>
  </si>
  <si>
    <t>WESTPHALIA ISD</t>
  </si>
  <si>
    <t>MARLIN ISD</t>
  </si>
  <si>
    <t>CHILTON ISD</t>
  </si>
  <si>
    <t>MORGAN MILL ISD</t>
  </si>
  <si>
    <t>LINGLEVILLE ISD</t>
  </si>
  <si>
    <t>HUCKABAY ISD</t>
  </si>
  <si>
    <t>BLUFF DALE ISD</t>
  </si>
  <si>
    <t>STEPHENVILLE ISD</t>
  </si>
  <si>
    <t>DUBLIN ISD</t>
  </si>
  <si>
    <t>THREE WAY ISD</t>
  </si>
  <si>
    <t>SOCORRO ISD</t>
  </si>
  <si>
    <t>TORNILLO ISD</t>
  </si>
  <si>
    <t>CANUTILLO ISD</t>
  </si>
  <si>
    <t>ANTHONY ISD</t>
  </si>
  <si>
    <t>YSLETA ISD</t>
  </si>
  <si>
    <t>SAN ELIZARIO ISD</t>
  </si>
  <si>
    <t>FABENS ISD</t>
  </si>
  <si>
    <t>EL PASO ISD</t>
  </si>
  <si>
    <t>CLINT ISD</t>
  </si>
  <si>
    <t>MAYPEARL ISD</t>
  </si>
  <si>
    <t>WAXAHACHIE ISD</t>
  </si>
  <si>
    <t>RED OAK ISD</t>
  </si>
  <si>
    <t>PALMER ISD</t>
  </si>
  <si>
    <t>MILFORD ISD</t>
  </si>
  <si>
    <t>MIDLOTHIAN ISD</t>
  </si>
  <si>
    <t>ITALY ISD</t>
  </si>
  <si>
    <t>FERRIS ISD</t>
  </si>
  <si>
    <t>ENNIS ISD</t>
  </si>
  <si>
    <t>AVALON ISD</t>
  </si>
  <si>
    <t>NUECES CANYON CISD</t>
  </si>
  <si>
    <t>ROCKSPRINGS ISD</t>
  </si>
  <si>
    <t>ECTOR COUNTY ISD</t>
  </si>
  <si>
    <t>RISING STAR ISD</t>
  </si>
  <si>
    <t>RANGER ISD</t>
  </si>
  <si>
    <t>GORMAN ISD</t>
  </si>
  <si>
    <t>EASTLAND ISD</t>
  </si>
  <si>
    <t>CISCO ISD</t>
  </si>
  <si>
    <t>FREER ISD</t>
  </si>
  <si>
    <t>SAN DIEGO ISD</t>
  </si>
  <si>
    <t>BENAVIDES ISD</t>
  </si>
  <si>
    <t>RAMIREZ CSD</t>
  </si>
  <si>
    <t>HEDLEY ISD</t>
  </si>
  <si>
    <t>CLARENDON ISD</t>
  </si>
  <si>
    <t>CARRIZO SPRINGS CISD</t>
  </si>
  <si>
    <t>PATTON SPRINGS ISD</t>
  </si>
  <si>
    <t>SPUR ISD</t>
  </si>
  <si>
    <t>MEYERSVILLE ISD</t>
  </si>
  <si>
    <t>WESTHOFF ISD</t>
  </si>
  <si>
    <t>YORKTOWN ISD</t>
  </si>
  <si>
    <t>YOAKUM ISD</t>
  </si>
  <si>
    <t>NORDHEIM ISD</t>
  </si>
  <si>
    <t>CUERO ISD</t>
  </si>
  <si>
    <t>LITTLE ELM ISD</t>
  </si>
  <si>
    <t>LAKE DALLAS ISD</t>
  </si>
  <si>
    <t>NORTHWEST ISD</t>
  </si>
  <si>
    <t>ARGYLE ISD</t>
  </si>
  <si>
    <t>SANGER ISD</t>
  </si>
  <si>
    <t>AUBREY ISD</t>
  </si>
  <si>
    <t>PONDER ISD</t>
  </si>
  <si>
    <t>KRUM ISD</t>
  </si>
  <si>
    <t>PILOT POINT ISD</t>
  </si>
  <si>
    <t>LEWISVILLE ISD</t>
  </si>
  <si>
    <t>DENTON ISD</t>
  </si>
  <si>
    <t>FANNINDEL ISD</t>
  </si>
  <si>
    <t>COOPER ISD</t>
  </si>
  <si>
    <t>WALCOTT ISD</t>
  </si>
  <si>
    <t>HEREFORD ISD</t>
  </si>
  <si>
    <t>SANDS CISD</t>
  </si>
  <si>
    <t>LAMESA ISD</t>
  </si>
  <si>
    <t>KLONDIKE ISD</t>
  </si>
  <si>
    <t>COPPELL ISD</t>
  </si>
  <si>
    <t>SUNNYVALE ISD</t>
  </si>
  <si>
    <t>RICHARDSON ISD</t>
  </si>
  <si>
    <t>MESQUITE ISD</t>
  </si>
  <si>
    <t>LANCASTER ISD</t>
  </si>
  <si>
    <t>IRVING ISD</t>
  </si>
  <si>
    <t>GRAND PRAIRIE ISD</t>
  </si>
  <si>
    <t>GARLAND ISD</t>
  </si>
  <si>
    <t>DUNCANVILLE ISD</t>
  </si>
  <si>
    <t>DESOTO ISD</t>
  </si>
  <si>
    <t>DALLAS ISD</t>
  </si>
  <si>
    <t>CEDAR HILL ISD</t>
  </si>
  <si>
    <t>CARROLLTON-FARMERS BRANCH ISD</t>
  </si>
  <si>
    <t>TEXLINE ISD</t>
  </si>
  <si>
    <t>DALHART ISD</t>
  </si>
  <si>
    <t>CULBERSON COUNTY-ALLAMOORE ISD</t>
  </si>
  <si>
    <t>RALLS ISD</t>
  </si>
  <si>
    <t>LORENZO ISD</t>
  </si>
  <si>
    <t>CROSBYTON CISD</t>
  </si>
  <si>
    <t>CROCKETT COUNTY CONSOLIDATED CSD</t>
  </si>
  <si>
    <t>CRANE ISD</t>
  </si>
  <si>
    <t>PADUCAH ISD</t>
  </si>
  <si>
    <t>COPPERAS COVE ISD</t>
  </si>
  <si>
    <t>JONESBORO ISD</t>
  </si>
  <si>
    <t>OGLESBY ISD</t>
  </si>
  <si>
    <t>GATESVILLE ISD</t>
  </si>
  <si>
    <t>EVANT ISD</t>
  </si>
  <si>
    <t>SIVELLS BEND ISD</t>
  </si>
  <si>
    <t>WALNUT BEND ISD</t>
  </si>
  <si>
    <t>LINDSAY ISD</t>
  </si>
  <si>
    <t>ERA ISD</t>
  </si>
  <si>
    <t>CALLISBURG ISD</t>
  </si>
  <si>
    <t>MUENSTER ISD</t>
  </si>
  <si>
    <t>GAINESVILLE ISD</t>
  </si>
  <si>
    <t>PAINT ROCK ISD</t>
  </si>
  <si>
    <t>EDEN CISD</t>
  </si>
  <si>
    <t>SIDNEY ISD</t>
  </si>
  <si>
    <t>GUSTINE ISD</t>
  </si>
  <si>
    <t>DE LEON ISD</t>
  </si>
  <si>
    <t>COMANCHE ISD</t>
  </si>
  <si>
    <t>COMAL ISD</t>
  </si>
  <si>
    <t>NEW BRAUNFELS ISD</t>
  </si>
  <si>
    <t>WEIMAR ISD</t>
  </si>
  <si>
    <t>RICE CISD</t>
  </si>
  <si>
    <t>COLUMBUS ISD</t>
  </si>
  <si>
    <t>WELLINGTON ISD</t>
  </si>
  <si>
    <t>LOVEJOY ISD</t>
  </si>
  <si>
    <t>COMMUNITY ISD</t>
  </si>
  <si>
    <t>BLUE RIDGE ISD</t>
  </si>
  <si>
    <t>PROSPER ISD</t>
  </si>
  <si>
    <t>PRINCETON ISD</t>
  </si>
  <si>
    <t>PLANO ISD</t>
  </si>
  <si>
    <t>MELISSA ISD</t>
  </si>
  <si>
    <t>MCKINNEY ISD</t>
  </si>
  <si>
    <t>FRISCO ISD</t>
  </si>
  <si>
    <t>FARMERSVILLE ISD</t>
  </si>
  <si>
    <t>CELINA ISD</t>
  </si>
  <si>
    <t>ANNA ISD</t>
  </si>
  <si>
    <t>ALLEN ISD</t>
  </si>
  <si>
    <t>PANTHER CREEK CISD</t>
  </si>
  <si>
    <t>SANTA ANNA ISD</t>
  </si>
  <si>
    <t>COLEMAN ISD</t>
  </si>
  <si>
    <t>ROBERT LEE ISD</t>
  </si>
  <si>
    <t>BRONTE ISD</t>
  </si>
  <si>
    <t>WHITEFACE CISD</t>
  </si>
  <si>
    <t>MORTON ISD</t>
  </si>
  <si>
    <t>BELLEVUE ISD</t>
  </si>
  <si>
    <t>PETROLIA CISD</t>
  </si>
  <si>
    <t>HENRIETTA ISD</t>
  </si>
  <si>
    <t>CHILDRESS ISD</t>
  </si>
  <si>
    <t>WELLS ISD</t>
  </si>
  <si>
    <t>NEW SUMMERFIELD ISD</t>
  </si>
  <si>
    <t>RUSK ISD</t>
  </si>
  <si>
    <t>JACKSONVILLE ISD</t>
  </si>
  <si>
    <t>ALTO ISD</t>
  </si>
  <si>
    <t>EAST CHAMBERS ISD</t>
  </si>
  <si>
    <t>BARBERS HILL ISD</t>
  </si>
  <si>
    <t>ANAHUAC ISD</t>
  </si>
  <si>
    <t>NAZARETH ISD</t>
  </si>
  <si>
    <t>HART ISD</t>
  </si>
  <si>
    <t>DIMMITT ISD</t>
  </si>
  <si>
    <t>BLOOMBURG ISD</t>
  </si>
  <si>
    <t>QUEEN CITY ISD</t>
  </si>
  <si>
    <t>MCLEOD ISD</t>
  </si>
  <si>
    <t>LINDEN-KILDARE CISD</t>
  </si>
  <si>
    <t>HUGHES SPRINGS ISD</t>
  </si>
  <si>
    <t>AVINGER ISD</t>
  </si>
  <si>
    <t>ATLANTA ISD</t>
  </si>
  <si>
    <t>WHITE DEER ISD</t>
  </si>
  <si>
    <t>PANHANDLE ISD</t>
  </si>
  <si>
    <t>GROOM ISD</t>
  </si>
  <si>
    <t>PITTSBURG ISD</t>
  </si>
  <si>
    <t>SOUTH TEXAS ISD</t>
  </si>
  <si>
    <t>SANTA ROSA ISD</t>
  </si>
  <si>
    <t>SANTA MARIA ISD</t>
  </si>
  <si>
    <t>SAN BENITO CISD</t>
  </si>
  <si>
    <t>RIO HONDO ISD</t>
  </si>
  <si>
    <t>POINT ISABEL ISD</t>
  </si>
  <si>
    <t>LOS FRESNOS CISD</t>
  </si>
  <si>
    <t>LA FERIA ISD</t>
  </si>
  <si>
    <t>HARLINGEN CISD</t>
  </si>
  <si>
    <t>BROWNSVILLE ISD</t>
  </si>
  <si>
    <t>EULA ISD</t>
  </si>
  <si>
    <t>BAIRD ISD</t>
  </si>
  <si>
    <t>CLYDE CISD</t>
  </si>
  <si>
    <t>CROSS PLAINS ISD</t>
  </si>
  <si>
    <t>CALHOUN COUNTY ISD</t>
  </si>
  <si>
    <t>PRAIRIE LEA ISD</t>
  </si>
  <si>
    <t>LULING ISD</t>
  </si>
  <si>
    <t>LOCKHART ISD</t>
  </si>
  <si>
    <t>MARBLE FALLS ISD</t>
  </si>
  <si>
    <t>BURNET CISD</t>
  </si>
  <si>
    <t>SNOOK ISD</t>
  </si>
  <si>
    <t>SOMERVILLE ISD</t>
  </si>
  <si>
    <t>CALDWELL ISD</t>
  </si>
  <si>
    <t>EARLY ISD</t>
  </si>
  <si>
    <t>BROOKESMITH ISD</t>
  </si>
  <si>
    <t>ZEPHYR ISD</t>
  </si>
  <si>
    <t>MAY ISD</t>
  </si>
  <si>
    <t>BLANKET ISD</t>
  </si>
  <si>
    <t>BROWNWOOD ISD</t>
  </si>
  <si>
    <t>BANGS ISD</t>
  </si>
  <si>
    <t>BROOKS COUNTY ISD</t>
  </si>
  <si>
    <t>SILVERTON ISD</t>
  </si>
  <si>
    <t>SAN VICENTE ISD</t>
  </si>
  <si>
    <t>MARATHON ISD</t>
  </si>
  <si>
    <t>ALPINE ISD</t>
  </si>
  <si>
    <t>TERLINGUA CSD</t>
  </si>
  <si>
    <t>BRYAN ISD</t>
  </si>
  <si>
    <t>COLLEGE STATION ISD</t>
  </si>
  <si>
    <t>DAMON ISD</t>
  </si>
  <si>
    <t>PEARLAND ISD</t>
  </si>
  <si>
    <t>COLUMBIA-BRAZORIA ISD</t>
  </si>
  <si>
    <t>SWEENY ISD</t>
  </si>
  <si>
    <t>BRAZOSPORT ISD</t>
  </si>
  <si>
    <t>DANBURY ISD</t>
  </si>
  <si>
    <t>ANGLETON ISD</t>
  </si>
  <si>
    <t>ALVIN ISD</t>
  </si>
  <si>
    <t>LEARY ISD</t>
  </si>
  <si>
    <t>PLEASANT GROVE ISD</t>
  </si>
  <si>
    <t>RED LICK ISD</t>
  </si>
  <si>
    <t>MALTA ISD</t>
  </si>
  <si>
    <t>SIMMS ISD</t>
  </si>
  <si>
    <t>LIBERTY-EYLAU ISD</t>
  </si>
  <si>
    <t>TEXARKANA ISD</t>
  </si>
  <si>
    <t>REDWATER ISD</t>
  </si>
  <si>
    <t>NEW BOSTON ISD</t>
  </si>
  <si>
    <t>MAUD ISD</t>
  </si>
  <si>
    <t>HOOKS ISD</t>
  </si>
  <si>
    <t>DEKALB ISD</t>
  </si>
  <si>
    <t>CRANFILLS GAP ISD</t>
  </si>
  <si>
    <t>KOPPERL ISD</t>
  </si>
  <si>
    <t>IREDELL ISD</t>
  </si>
  <si>
    <t>WALNUT SPRINGS ISD</t>
  </si>
  <si>
    <t>VALLEY MILLS ISD</t>
  </si>
  <si>
    <t>MORGAN ISD</t>
  </si>
  <si>
    <t>MERIDIAN ISD</t>
  </si>
  <si>
    <t>CLIFTON ISD</t>
  </si>
  <si>
    <t>BORDEN COUNTY ISD</t>
  </si>
  <si>
    <t>BLANCO ISD</t>
  </si>
  <si>
    <t>JOHNSON CITY ISD</t>
  </si>
  <si>
    <t>SOUTHSIDE ISD</t>
  </si>
  <si>
    <t>JUDSON ISD</t>
  </si>
  <si>
    <t>SOUTHWEST ISD</t>
  </si>
  <si>
    <t>EAST CENTRAL ISD</t>
  </si>
  <si>
    <t>NORTH EAST ISD</t>
  </si>
  <si>
    <t>SOMERSET ISD</t>
  </si>
  <si>
    <t>SOUTH SAN ANTONIO ISD</t>
  </si>
  <si>
    <t>SAN ANTONIO ISD</t>
  </si>
  <si>
    <t>HARLANDALE ISD</t>
  </si>
  <si>
    <t>ALAMO HEIGHTS ISD</t>
  </si>
  <si>
    <t>ORANGE GROVE ISD</t>
  </si>
  <si>
    <t>PY1_MO_RATE_ADOPT</t>
  </si>
  <si>
    <t>DISTRICT_NAME</t>
  </si>
  <si>
    <t>DISTRICT_ID</t>
  </si>
  <si>
    <t>Gold Pennies</t>
  </si>
  <si>
    <t>Unequalized pennies</t>
  </si>
  <si>
    <t>Golden Pennies</t>
  </si>
  <si>
    <t>Copper Pennies</t>
  </si>
  <si>
    <t>Unequalized pennies for certain Harris County districts under special law</t>
  </si>
  <si>
    <t xml:space="preserve">Maximum Tier one tax rate (limited to 90% of highest taxing district) </t>
  </si>
  <si>
    <t>Section 26.08 (n) (A) District Maximum Compessed Tax Rate (MCR)</t>
  </si>
  <si>
    <t>2020 M&amp;O Val</t>
  </si>
  <si>
    <t>Expiration of 313</t>
  </si>
  <si>
    <t>LOHE LOSS</t>
  </si>
  <si>
    <t>ch313 expiration</t>
  </si>
  <si>
    <t>TIF expiration</t>
  </si>
  <si>
    <t>MAX_COMPR_RATE</t>
  </si>
  <si>
    <t>CDN</t>
  </si>
  <si>
    <t>TIF value expiration</t>
  </si>
  <si>
    <t>Enter CDN=&gt;</t>
  </si>
  <si>
    <t>Total Exemption expiry (E) (per TEC §48.2551 (a))</t>
  </si>
  <si>
    <t>MCR (lesser of state or local compression) (greater of local compression limitation under TEC §48.2552)</t>
  </si>
  <si>
    <t>&lt;=District Entry</t>
  </si>
  <si>
    <t>DISTRICT NAME</t>
  </si>
  <si>
    <t>STATUS</t>
  </si>
  <si>
    <t>UPDATED</t>
  </si>
  <si>
    <t>PY2_LOST_LOHE</t>
  </si>
  <si>
    <t>PY2_CERT_M&amp;O</t>
  </si>
  <si>
    <t>PY2_PRELIM_LPV</t>
  </si>
  <si>
    <t>PY1_PRELIM_LPV</t>
  </si>
  <si>
    <t>LPV_GROWTH</t>
  </si>
  <si>
    <t>PY1_PV_NO_LIM_CH313</t>
  </si>
  <si>
    <t>PY1_PV_NO_LIM_CH311</t>
  </si>
  <si>
    <t>TOTAL_EXEMP_EXP</t>
  </si>
  <si>
    <t>GROWTH_NET_EXP</t>
  </si>
  <si>
    <t>PY1_LOSS_LOHE</t>
  </si>
  <si>
    <t>LOHE_CHANGE</t>
  </si>
  <si>
    <t>PY1_PRO_DPV_T2</t>
  </si>
  <si>
    <t>PY_MCR</t>
  </si>
  <si>
    <t>PRELIM_MCR</t>
  </si>
  <si>
    <t>STATE_COMP_RATE</t>
  </si>
  <si>
    <t>LIM_COMP_RATE</t>
  </si>
  <si>
    <t>MCR</t>
  </si>
  <si>
    <t>rate savings from floor</t>
  </si>
  <si>
    <t>$ savings from floor</t>
  </si>
  <si>
    <t>Approved</t>
  </si>
  <si>
    <t>Returned</t>
  </si>
  <si>
    <t>SubmittedToSupervisor</t>
  </si>
  <si>
    <t>Saved</t>
  </si>
  <si>
    <t>&lt;=from last years LPVS District Entry</t>
  </si>
  <si>
    <t>PY1_DPV_T2 (prelim 2020)</t>
  </si>
  <si>
    <t>PY1_DPV_T4 (prelim 2020)</t>
  </si>
  <si>
    <t>adopt TY 18</t>
  </si>
  <si>
    <t>adopt TY 19</t>
  </si>
  <si>
    <t>adopt TY 20</t>
  </si>
  <si>
    <t>(B) (ii) 5 cents if applicable</t>
  </si>
  <si>
    <t>Enter TY 2021 Tax effort adopted by district in response to a disaster under 26.08 (a-1), Tax Code</t>
  </si>
  <si>
    <t>Enter debt service tax rate</t>
  </si>
  <si>
    <t>2021 M&amp;O Val</t>
  </si>
  <si>
    <t>You must enter your CDN in cell E1 of the 'LPVS' worksheet first, then fill out the LPVS data entry fields to generate an MCR. Then you can move on to the 'VATR calc' worksheet.</t>
  </si>
  <si>
    <t>CAD Value Growth (calculated)</t>
  </si>
  <si>
    <t xml:space="preserve">Voter Approval Tax Rate </t>
  </si>
  <si>
    <t>Dist Name</t>
  </si>
  <si>
    <t>La Porte ISD</t>
  </si>
  <si>
    <t>Vega ISD</t>
  </si>
  <si>
    <t>Graham ISD</t>
  </si>
  <si>
    <t>Bryson ISD</t>
  </si>
  <si>
    <t>Olney ISD</t>
  </si>
  <si>
    <t>Buena Vista ISD</t>
  </si>
  <si>
    <t>Barbers Hill ISD</t>
  </si>
  <si>
    <t>TY 2021 Chief Appraiser’s July 25th Certified Taxable Property Values from the Certified Appraisal Roll</t>
  </si>
  <si>
    <t>Growth Net of Expiring Chapter 313 or 311 Agreements (calculated)</t>
  </si>
  <si>
    <t>Local Optional Homestead Exemption Value Change (calculated)</t>
  </si>
  <si>
    <t>These numbers are illustrative only and do not constitute a legal opinion of the TEA. Districts should in all cases consult with their tax attorney before adopting a tax rate.</t>
  </si>
  <si>
    <t>updated TY 2020</t>
  </si>
  <si>
    <t>TY 2021 Value Lost to the Local Optional Homestead Exemption</t>
  </si>
  <si>
    <t>TY 2021 Comptroller Certified School District Taxable Value for M&amp;O Purposes (T2)</t>
  </si>
  <si>
    <t>TY 2022 Chief Appraiser’s July 25th Certified Taxable Property Values from the Certified Appraisal Roll</t>
  </si>
  <si>
    <t>TY 2022 Property Value No Longer Subject to a Limitation on Appraised Value under Chapter 313, Tax Code</t>
  </si>
  <si>
    <t>TY 2022 Property Value No Longer Subject to a Limitation on Appraised Value under Chapter 311, Tax Code</t>
  </si>
  <si>
    <t>TY 2022 Local Optional Homestead Exemption Value Loss</t>
  </si>
  <si>
    <t>Estimated TY 2022 Comptroller Certified School District Value for M&amp;O purposes (T2)</t>
  </si>
  <si>
    <t>Prior Year (TY 2021) Maximum Compressed Tax Rate (MCR)</t>
  </si>
  <si>
    <t>Local Preliminary MCR = (1.025((TY 2021 DPV+E) * PYMCR)) / TY 2021 T2</t>
  </si>
  <si>
    <t>TY 2022 State Compression Percentage 
(lesser of PY State MCR or (0.9164 * (1.025/1.0184))-0.003</t>
  </si>
  <si>
    <t xml:space="preserve">TEC §48.2552 TY 2022 Limitation on Maximum Compressed Tax Rate (0.9134 * 0.9) </t>
  </si>
  <si>
    <t>Enter TY 2021 disaster pennies</t>
  </si>
  <si>
    <t>Enter any disaster pennies adopted for TY 2022</t>
  </si>
  <si>
    <t>Voter Approval (Rollback) Tax Rate for TY 2022</t>
  </si>
  <si>
    <t>Enter TY 2022 Tax effort adopted by district in response to a disaster under 26.08 (a-1), Tax Code</t>
  </si>
  <si>
    <t>TY 2022 I&amp;S Tax Rate</t>
  </si>
  <si>
    <t>District's total adopted TY 2021 M&amp;O tax rate</t>
  </si>
  <si>
    <t>District's total adopted TY 2021 M&amp;O tax rate net of pennies adopted to respond to disaster</t>
  </si>
  <si>
    <t>TY 2022 Total tax rate with no increase</t>
  </si>
  <si>
    <t>Actual M&amp;O Proposal For Sterling City ISD</t>
  </si>
  <si>
    <t>(B) (i) Districts TY 2022 enrichment Tax rate</t>
  </si>
  <si>
    <t>Districts TY 2022 enrichment Tax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</si>
</sst>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164" formatCode="0.0000"/>
    <numFmt numFmtId="165" formatCode="&quot;$&quot;#,##0.0000"/>
    <numFmt numFmtId="166" formatCode="_(&quot;$&quot;* #,##0.0000_);_(&quot;$&quot;* \(#,##0.0000\);_(&quot;$&quot;* &quot;-&quot;??_);_(@_)"/>
    <numFmt numFmtId="167" formatCode="&quot;$&quot;#,##0"/>
    <numFmt numFmtId="168" formatCode="&quot;$&quot;#,##0.00"/>
  </numFmts>
  <fonts count="13" x14ac:knownFonts="1">
    <font>
      <sz val="11"/>
      <color theme="1"/>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b/>
      <i/>
      <sz val="11"/>
      <color theme="1"/>
      <name val="Calibri"/>
      <family val="2"/>
      <scheme val="minor"/>
    </font>
    <font>
      <sz val="10"/>
      <name val="Arial"/>
      <family val="2"/>
    </font>
    <font>
      <sz val="11"/>
      <name val="Times New Roman"/>
      <family val="1"/>
    </font>
    <font>
      <b/>
      <sz val="12"/>
      <color theme="1"/>
      <name val="Calibri"/>
      <family val="2"/>
      <scheme val="minor"/>
    </font>
    <font>
      <sz val="11"/>
      <color theme="0" tint="-0.249977111117893"/>
      <name val="Calibri"/>
      <family val="2"/>
      <scheme val="minor"/>
    </font>
    <font>
      <sz val="11"/>
      <color theme="0"/>
      <name val="Calibri"/>
      <family val="2"/>
      <scheme val="minor"/>
    </font>
    <font>
      <sz val="14"/>
      <color theme="0"/>
      <name val="Calibri"/>
      <family val="2"/>
      <scheme val="minor"/>
    </font>
    <font>
      <sz val="14"/>
      <color theme="1"/>
      <name val="Calibri"/>
      <family val="2"/>
      <scheme val="minor"/>
    </font>
    <font>
      <b/>
      <sz val="14"/>
      <color rgb="FF002060"/>
      <name val="Calibri"/>
      <family val="2"/>
      <scheme val="minor"/>
    </font>
  </fonts>
  <fills count="14">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8"/>
      </patternFill>
    </fill>
  </fills>
  <borders count="3">
    <border>
      <left/>
      <right/>
      <top/>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6">
    <xf numFmtId="0" fontId="0" fillId="0" borderId="0"/>
    <xf numFmtId="0" fontId="1" fillId="0" borderId="1" applyNumberFormat="0" applyFill="0" applyAlignment="0" applyProtection="0"/>
    <xf numFmtId="9" fontId="2" fillId="0" borderId="0" applyFont="0" applyFill="0" applyBorder="0" applyAlignment="0" applyProtection="0"/>
    <xf numFmtId="44" fontId="2" fillId="0" borderId="0" applyFont="0" applyFill="0" applyBorder="0" applyAlignment="0" applyProtection="0"/>
    <xf numFmtId="0" fontId="5" fillId="0" borderId="0"/>
    <xf numFmtId="0" fontId="9" fillId="13" borderId="0" applyNumberFormat="0" applyBorder="0" applyAlignment="0" applyProtection="0"/>
  </cellStyleXfs>
  <cellXfs count="69">
    <xf numFmtId="0" fontId="0" fillId="0" borderId="0" xfId="0"/>
    <xf numFmtId="0" fontId="1" fillId="0" borderId="0" xfId="0" applyFont="1"/>
    <xf numFmtId="164" fontId="1" fillId="0" borderId="1" xfId="1" applyNumberFormat="1"/>
    <xf numFmtId="0" fontId="0" fillId="0" borderId="0" xfId="0" applyAlignment="1">
      <alignment wrapText="1"/>
    </xf>
    <xf numFmtId="49" fontId="0" fillId="0" borderId="0" xfId="0" applyNumberFormat="1"/>
    <xf numFmtId="0" fontId="0" fillId="5" borderId="0" xfId="0" applyFill="1"/>
    <xf numFmtId="165" fontId="0" fillId="0" borderId="0" xfId="0" applyNumberFormat="1"/>
    <xf numFmtId="165" fontId="4" fillId="0" borderId="0" xfId="0" applyNumberFormat="1" applyFont="1"/>
    <xf numFmtId="165" fontId="1" fillId="0" borderId="1" xfId="1" applyNumberFormat="1"/>
    <xf numFmtId="166" fontId="0" fillId="5" borderId="0" xfId="3" applyNumberFormat="1" applyFont="1" applyFill="1"/>
    <xf numFmtId="0" fontId="0" fillId="6" borderId="0" xfId="0" applyFill="1" applyAlignment="1">
      <alignment horizontal="center" vertical="center" wrapText="1"/>
    </xf>
    <xf numFmtId="3" fontId="0" fillId="6" borderId="0" xfId="0" applyNumberFormat="1" applyFill="1"/>
    <xf numFmtId="3" fontId="0" fillId="0" borderId="0" xfId="0" applyNumberFormat="1"/>
    <xf numFmtId="167" fontId="0" fillId="0" borderId="0" xfId="0" applyNumberFormat="1"/>
    <xf numFmtId="0" fontId="0" fillId="8" borderId="0" xfId="0" applyFill="1"/>
    <xf numFmtId="0" fontId="7" fillId="8" borderId="0" xfId="0" applyFont="1" applyFill="1"/>
    <xf numFmtId="0" fontId="0" fillId="9" borderId="0" xfId="0" applyFill="1" applyAlignment="1">
      <alignment wrapText="1"/>
    </xf>
    <xf numFmtId="167" fontId="0" fillId="9" borderId="0" xfId="0" applyNumberFormat="1" applyFill="1"/>
    <xf numFmtId="0" fontId="0" fillId="8" borderId="0" xfId="0" applyFill="1" applyAlignment="1">
      <alignment wrapText="1"/>
    </xf>
    <xf numFmtId="167" fontId="0" fillId="10" borderId="0" xfId="0" applyNumberFormat="1" applyFill="1"/>
    <xf numFmtId="0" fontId="0" fillId="9" borderId="0" xfId="0" applyFill="1"/>
    <xf numFmtId="10" fontId="0" fillId="9" borderId="0" xfId="2" applyNumberFormat="1" applyFont="1" applyFill="1"/>
    <xf numFmtId="167" fontId="0" fillId="10" borderId="0" xfId="2" applyNumberFormat="1" applyFont="1" applyFill="1"/>
    <xf numFmtId="167" fontId="0" fillId="8" borderId="0" xfId="0" applyNumberFormat="1" applyFill="1"/>
    <xf numFmtId="0" fontId="1" fillId="11" borderId="0" xfId="0" applyFont="1" applyFill="1"/>
    <xf numFmtId="0" fontId="6" fillId="7" borderId="0" xfId="4" quotePrefix="1" applyFont="1" applyFill="1"/>
    <xf numFmtId="0" fontId="0" fillId="0" borderId="0" xfId="0" quotePrefix="1"/>
    <xf numFmtId="167" fontId="0" fillId="9" borderId="0" xfId="2" applyNumberFormat="1" applyFont="1" applyFill="1"/>
    <xf numFmtId="168" fontId="0" fillId="8" borderId="0" xfId="0" applyNumberFormat="1" applyFill="1"/>
    <xf numFmtId="167" fontId="1" fillId="12" borderId="0" xfId="0" applyNumberFormat="1" applyFont="1" applyFill="1"/>
    <xf numFmtId="10" fontId="1" fillId="12" borderId="0" xfId="2" applyNumberFormat="1" applyFont="1" applyFill="1"/>
    <xf numFmtId="168" fontId="1" fillId="12" borderId="0" xfId="0" applyNumberFormat="1" applyFont="1" applyFill="1"/>
    <xf numFmtId="0" fontId="1" fillId="5" borderId="0" xfId="0" applyFont="1" applyFill="1" applyAlignment="1">
      <alignment wrapText="1"/>
    </xf>
    <xf numFmtId="0" fontId="1" fillId="5" borderId="0" xfId="0" applyFont="1" applyFill="1"/>
    <xf numFmtId="167" fontId="0" fillId="5" borderId="0" xfId="0" applyNumberFormat="1" applyFill="1"/>
    <xf numFmtId="10" fontId="0" fillId="0" borderId="0" xfId="2" applyNumberFormat="1" applyFont="1"/>
    <xf numFmtId="168" fontId="0" fillId="0" borderId="0" xfId="0" applyNumberFormat="1"/>
    <xf numFmtId="168" fontId="1" fillId="0" borderId="0" xfId="0" applyNumberFormat="1" applyFont="1"/>
    <xf numFmtId="0" fontId="0" fillId="2" borderId="0" xfId="0" applyFill="1"/>
    <xf numFmtId="167" fontId="0" fillId="2" borderId="0" xfId="0" applyNumberFormat="1" applyFill="1"/>
    <xf numFmtId="10" fontId="0" fillId="2" borderId="0" xfId="2" applyNumberFormat="1" applyFont="1" applyFill="1"/>
    <xf numFmtId="168" fontId="0" fillId="2" borderId="0" xfId="0" applyNumberFormat="1" applyFill="1"/>
    <xf numFmtId="168" fontId="1" fillId="2" borderId="0" xfId="0" applyNumberFormat="1" applyFont="1" applyFill="1"/>
    <xf numFmtId="167" fontId="1" fillId="0" borderId="1" xfId="1" applyNumberFormat="1"/>
    <xf numFmtId="1" fontId="1" fillId="12" borderId="0" xfId="0" applyNumberFormat="1" applyFont="1" applyFill="1"/>
    <xf numFmtId="1" fontId="0" fillId="0" borderId="0" xfId="0" applyNumberFormat="1"/>
    <xf numFmtId="1" fontId="0" fillId="2" borderId="0" xfId="0" applyNumberFormat="1" applyFill="1"/>
    <xf numFmtId="49" fontId="8" fillId="8" borderId="0" xfId="0" applyNumberFormat="1" applyFont="1" applyFill="1"/>
    <xf numFmtId="0" fontId="1" fillId="11" borderId="0" xfId="0" applyFont="1" applyFill="1" applyAlignment="1">
      <alignment wrapText="1"/>
    </xf>
    <xf numFmtId="164" fontId="0" fillId="0" borderId="0" xfId="0" applyNumberFormat="1"/>
    <xf numFmtId="164" fontId="0" fillId="2" borderId="0" xfId="0" applyNumberFormat="1" applyFill="1"/>
    <xf numFmtId="0" fontId="11" fillId="0" borderId="0" xfId="0" applyFont="1" applyAlignment="1">
      <alignment horizontal="center" wrapText="1"/>
    </xf>
    <xf numFmtId="0" fontId="0" fillId="0" borderId="0" xfId="0" applyFont="1"/>
    <xf numFmtId="165" fontId="1" fillId="0" borderId="0" xfId="0" applyNumberFormat="1" applyFont="1"/>
    <xf numFmtId="165" fontId="0" fillId="0" borderId="0" xfId="0" applyNumberFormat="1" applyFont="1"/>
    <xf numFmtId="166" fontId="2" fillId="5" borderId="0" xfId="3" applyNumberFormat="1" applyFont="1" applyFill="1"/>
    <xf numFmtId="0" fontId="0" fillId="0" borderId="0" xfId="0" applyNumberFormat="1"/>
    <xf numFmtId="0" fontId="10" fillId="13" borderId="2" xfId="5" applyNumberFormat="1" applyFont="1" applyBorder="1"/>
    <xf numFmtId="0" fontId="10" fillId="13" borderId="2" xfId="5" applyFont="1" applyBorder="1" applyAlignment="1">
      <alignment horizontal="right"/>
    </xf>
    <xf numFmtId="49" fontId="0" fillId="2" borderId="0" xfId="0" applyNumberFormat="1" applyFill="1" applyAlignment="1">
      <alignment horizontal="left" wrapText="1"/>
    </xf>
    <xf numFmtId="0" fontId="7" fillId="3" borderId="0" xfId="0" applyFont="1" applyFill="1" applyAlignment="1">
      <alignment wrapText="1"/>
    </xf>
    <xf numFmtId="0" fontId="4" fillId="0" borderId="0" xfId="0" applyFont="1" applyAlignment="1">
      <alignment wrapText="1"/>
    </xf>
    <xf numFmtId="0" fontId="1" fillId="0" borderId="1" xfId="1" applyAlignment="1">
      <alignment wrapText="1"/>
    </xf>
    <xf numFmtId="0" fontId="3" fillId="4" borderId="0" xfId="0" applyFont="1" applyFill="1" applyAlignment="1">
      <alignment wrapText="1"/>
    </xf>
    <xf numFmtId="0" fontId="1" fillId="0" borderId="0" xfId="0" applyFont="1" applyAlignment="1">
      <alignment wrapText="1"/>
    </xf>
    <xf numFmtId="0" fontId="1" fillId="9" borderId="0" xfId="0" applyFont="1" applyFill="1" applyAlignment="1">
      <alignment wrapText="1"/>
    </xf>
    <xf numFmtId="164" fontId="0" fillId="9" borderId="0" xfId="0" applyNumberFormat="1" applyFill="1"/>
    <xf numFmtId="164" fontId="1" fillId="9" borderId="0" xfId="0" applyNumberFormat="1" applyFont="1" applyFill="1"/>
    <xf numFmtId="0" fontId="12" fillId="0" borderId="0" xfId="0" applyFont="1" applyAlignment="1">
      <alignment wrapText="1"/>
    </xf>
  </cellXfs>
  <cellStyles count="6">
    <cellStyle name="Accent5" xfId="5" builtinId="45"/>
    <cellStyle name="Currency" xfId="3" builtinId="4"/>
    <cellStyle name="Normal" xfId="0" builtinId="0"/>
    <cellStyle name="Normal 2" xfId="4"/>
    <cellStyle name="Percent" xfId="2" builtinId="5"/>
    <cellStyle name="Total" xfId="1"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iscal\AdHoc%20Requests\2020%20April\2020-04-00014\Copy%20of%20property%20value%20and%20MCR%20screen%20design%20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PVS"/>
      <sheetName val="TIF expiration"/>
      <sheetName val="MCR data"/>
      <sheetName val="313 expiration"/>
    </sheetNames>
    <sheetDataSet>
      <sheetData sheetId="0"/>
      <sheetData sheetId="1">
        <row r="1">
          <cell r="A1" t="str">
            <v>CDN</v>
          </cell>
        </row>
      </sheetData>
      <sheetData sheetId="2">
        <row r="1">
          <cell r="A1" t="str">
            <v>DISTRICT_ID</v>
          </cell>
          <cell r="B1" t="str">
            <v>DISTRICT_NAME</v>
          </cell>
          <cell r="C1" t="str">
            <v>PY1_DPV_T2</v>
          </cell>
          <cell r="D1" t="str">
            <v>PY1_DPV_T4</v>
          </cell>
          <cell r="E1" t="str">
            <v>LOHE LOSS</v>
          </cell>
          <cell r="F1" t="str">
            <v>ch313 expiration</v>
          </cell>
        </row>
        <row r="2">
          <cell r="A2" t="str">
            <v>001902</v>
          </cell>
          <cell r="B2" t="str">
            <v>CAYUGA ISD</v>
          </cell>
          <cell r="C2">
            <v>308512181</v>
          </cell>
          <cell r="D2">
            <v>301919630</v>
          </cell>
          <cell r="E2">
            <v>13185102</v>
          </cell>
          <cell r="F2">
            <v>0</v>
          </cell>
        </row>
        <row r="3">
          <cell r="A3" t="str">
            <v>001903</v>
          </cell>
          <cell r="B3" t="str">
            <v>ELKHART ISD</v>
          </cell>
          <cell r="C3">
            <v>287836777</v>
          </cell>
          <cell r="D3">
            <v>287836777</v>
          </cell>
          <cell r="E3">
            <v>0</v>
          </cell>
          <cell r="F3">
            <v>0</v>
          </cell>
        </row>
        <row r="4">
          <cell r="A4" t="str">
            <v>001904</v>
          </cell>
          <cell r="B4" t="str">
            <v>FRANKSTON ISD</v>
          </cell>
          <cell r="C4">
            <v>273980641</v>
          </cell>
          <cell r="D4">
            <v>258461356</v>
          </cell>
          <cell r="E4">
            <v>31038570</v>
          </cell>
          <cell r="F4">
            <v>0</v>
          </cell>
        </row>
        <row r="5">
          <cell r="A5" t="str">
            <v>001906</v>
          </cell>
          <cell r="B5" t="str">
            <v>NECHES ISD</v>
          </cell>
          <cell r="C5">
            <v>112181460</v>
          </cell>
          <cell r="D5">
            <v>107855400</v>
          </cell>
          <cell r="E5">
            <v>8652120</v>
          </cell>
          <cell r="F5">
            <v>0</v>
          </cell>
        </row>
        <row r="6">
          <cell r="A6" t="str">
            <v>001907</v>
          </cell>
          <cell r="B6" t="str">
            <v>PALESTINE ISD</v>
          </cell>
          <cell r="C6">
            <v>1137615601</v>
          </cell>
          <cell r="D6">
            <v>1137615601</v>
          </cell>
          <cell r="E6">
            <v>0</v>
          </cell>
          <cell r="F6">
            <v>0</v>
          </cell>
        </row>
        <row r="7">
          <cell r="A7" t="str">
            <v>001908</v>
          </cell>
          <cell r="B7" t="str">
            <v>WESTWOOD ISD</v>
          </cell>
          <cell r="C7">
            <v>493281697</v>
          </cell>
          <cell r="D7">
            <v>493281697</v>
          </cell>
          <cell r="E7">
            <v>0</v>
          </cell>
          <cell r="F7">
            <v>0</v>
          </cell>
        </row>
        <row r="8">
          <cell r="A8" t="str">
            <v>001909</v>
          </cell>
          <cell r="B8" t="str">
            <v>SLOCUM ISD</v>
          </cell>
          <cell r="C8">
            <v>117438049</v>
          </cell>
          <cell r="D8">
            <v>117438049</v>
          </cell>
          <cell r="E8">
            <v>0</v>
          </cell>
          <cell r="F8">
            <v>0</v>
          </cell>
        </row>
        <row r="9">
          <cell r="A9" t="str">
            <v>002901</v>
          </cell>
          <cell r="B9" t="str">
            <v>ANDREWS ISD</v>
          </cell>
          <cell r="C9">
            <v>4858857333</v>
          </cell>
          <cell r="D9">
            <v>4798486979</v>
          </cell>
          <cell r="E9">
            <v>120740708</v>
          </cell>
          <cell r="F9">
            <v>0</v>
          </cell>
        </row>
        <row r="10">
          <cell r="A10" t="str">
            <v>003902</v>
          </cell>
          <cell r="B10" t="str">
            <v>HUDSON ISD</v>
          </cell>
          <cell r="C10">
            <v>532791643</v>
          </cell>
          <cell r="D10">
            <v>532791643</v>
          </cell>
          <cell r="E10">
            <v>0</v>
          </cell>
          <cell r="F10">
            <v>0</v>
          </cell>
        </row>
        <row r="11">
          <cell r="A11" t="str">
            <v>003903</v>
          </cell>
          <cell r="B11" t="str">
            <v>LUFKIN ISD</v>
          </cell>
          <cell r="C11">
            <v>2507909612</v>
          </cell>
          <cell r="D11">
            <v>2507909612</v>
          </cell>
          <cell r="E11">
            <v>0</v>
          </cell>
          <cell r="F11">
            <v>0</v>
          </cell>
        </row>
        <row r="12">
          <cell r="A12" t="str">
            <v>003904</v>
          </cell>
          <cell r="B12" t="str">
            <v>HUNTINGTON ISD</v>
          </cell>
          <cell r="C12">
            <v>394155388</v>
          </cell>
          <cell r="D12">
            <v>374371568</v>
          </cell>
          <cell r="E12">
            <v>39567640</v>
          </cell>
          <cell r="F12">
            <v>0</v>
          </cell>
        </row>
        <row r="13">
          <cell r="A13" t="str">
            <v>003905</v>
          </cell>
          <cell r="B13" t="str">
            <v>DIBOLL ISD</v>
          </cell>
          <cell r="C13">
            <v>308536830</v>
          </cell>
          <cell r="D13">
            <v>294391034</v>
          </cell>
          <cell r="E13">
            <v>28291592</v>
          </cell>
          <cell r="F13">
            <v>0</v>
          </cell>
        </row>
        <row r="14">
          <cell r="A14" t="str">
            <v>003906</v>
          </cell>
          <cell r="B14" t="str">
            <v>ZAVALLA ISD</v>
          </cell>
          <cell r="C14">
            <v>112572257</v>
          </cell>
          <cell r="D14">
            <v>106938090</v>
          </cell>
          <cell r="E14">
            <v>11268334</v>
          </cell>
          <cell r="F14">
            <v>0</v>
          </cell>
        </row>
        <row r="15">
          <cell r="A15" t="str">
            <v>003907</v>
          </cell>
          <cell r="B15" t="str">
            <v>CENTRAL ISD</v>
          </cell>
          <cell r="C15">
            <v>286997703</v>
          </cell>
          <cell r="D15">
            <v>286997703</v>
          </cell>
          <cell r="E15">
            <v>0</v>
          </cell>
          <cell r="F15">
            <v>0</v>
          </cell>
        </row>
        <row r="16">
          <cell r="A16" t="str">
            <v>004901</v>
          </cell>
          <cell r="B16" t="str">
            <v>ARANSAS COUNTY ISD</v>
          </cell>
          <cell r="C16">
            <v>2991503851</v>
          </cell>
          <cell r="D16">
            <v>2991503851</v>
          </cell>
          <cell r="E16">
            <v>0</v>
          </cell>
          <cell r="F16">
            <v>0</v>
          </cell>
        </row>
        <row r="17">
          <cell r="A17" t="str">
            <v>005901</v>
          </cell>
          <cell r="B17" t="str">
            <v>ARCHER CITY ISD</v>
          </cell>
          <cell r="C17">
            <v>239977406</v>
          </cell>
          <cell r="D17">
            <v>239977406</v>
          </cell>
          <cell r="E17">
            <v>0</v>
          </cell>
          <cell r="F17">
            <v>0</v>
          </cell>
        </row>
        <row r="18">
          <cell r="A18" t="str">
            <v>005902</v>
          </cell>
          <cell r="B18" t="str">
            <v>HOLLIDAY ISD</v>
          </cell>
          <cell r="C18">
            <v>364035342</v>
          </cell>
          <cell r="D18">
            <v>364035342</v>
          </cell>
          <cell r="E18">
            <v>0</v>
          </cell>
          <cell r="F18">
            <v>0</v>
          </cell>
        </row>
        <row r="19">
          <cell r="A19" t="str">
            <v>005904</v>
          </cell>
          <cell r="B19" t="str">
            <v>WINDTHORST ISD</v>
          </cell>
          <cell r="C19">
            <v>91662397</v>
          </cell>
          <cell r="D19">
            <v>91662397</v>
          </cell>
          <cell r="E19">
            <v>0</v>
          </cell>
          <cell r="F19">
            <v>0</v>
          </cell>
        </row>
        <row r="20">
          <cell r="A20" t="str">
            <v>006902</v>
          </cell>
          <cell r="B20" t="str">
            <v>CLAUDE ISD</v>
          </cell>
          <cell r="C20">
            <v>227911007</v>
          </cell>
          <cell r="D20">
            <v>227911007</v>
          </cell>
          <cell r="E20">
            <v>0</v>
          </cell>
          <cell r="F20">
            <v>0</v>
          </cell>
        </row>
        <row r="21">
          <cell r="A21" t="str">
            <v>007901</v>
          </cell>
          <cell r="B21" t="str">
            <v>CHARLOTTE ISD</v>
          </cell>
          <cell r="C21">
            <v>393503379</v>
          </cell>
          <cell r="D21">
            <v>393503379</v>
          </cell>
          <cell r="E21">
            <v>0</v>
          </cell>
          <cell r="F21">
            <v>0</v>
          </cell>
        </row>
        <row r="22">
          <cell r="A22" t="str">
            <v>007902</v>
          </cell>
          <cell r="B22" t="str">
            <v>JOURDANTON ISD</v>
          </cell>
          <cell r="C22">
            <v>1124035412</v>
          </cell>
          <cell r="D22">
            <v>1124035412</v>
          </cell>
          <cell r="E22">
            <v>0</v>
          </cell>
          <cell r="F22">
            <v>0</v>
          </cell>
        </row>
        <row r="23">
          <cell r="A23" t="str">
            <v>007904</v>
          </cell>
          <cell r="B23" t="str">
            <v>LYTLE ISD</v>
          </cell>
          <cell r="C23">
            <v>364841342</v>
          </cell>
          <cell r="D23">
            <v>364841342</v>
          </cell>
          <cell r="E23">
            <v>0</v>
          </cell>
          <cell r="F23">
            <v>0</v>
          </cell>
        </row>
        <row r="24">
          <cell r="A24" t="str">
            <v>007905</v>
          </cell>
          <cell r="B24" t="str">
            <v>PLEASANTON ISD</v>
          </cell>
          <cell r="C24">
            <v>2233754919</v>
          </cell>
          <cell r="D24">
            <v>2233754919</v>
          </cell>
          <cell r="E24">
            <v>0</v>
          </cell>
          <cell r="F24">
            <v>0</v>
          </cell>
        </row>
        <row r="25">
          <cell r="A25" t="str">
            <v>007906</v>
          </cell>
          <cell r="B25" t="str">
            <v>POTEET ISD</v>
          </cell>
          <cell r="C25">
            <v>441489037</v>
          </cell>
          <cell r="D25">
            <v>441489037</v>
          </cell>
          <cell r="E25">
            <v>0</v>
          </cell>
          <cell r="F25">
            <v>0</v>
          </cell>
        </row>
        <row r="26">
          <cell r="A26" t="str">
            <v>008901</v>
          </cell>
          <cell r="B26" t="str">
            <v>BELLVILLE ISD</v>
          </cell>
          <cell r="C26">
            <v>1396406761</v>
          </cell>
          <cell r="D26">
            <v>1396406761</v>
          </cell>
          <cell r="E26">
            <v>0</v>
          </cell>
          <cell r="F26">
            <v>0</v>
          </cell>
        </row>
        <row r="27">
          <cell r="A27" t="str">
            <v>008902</v>
          </cell>
          <cell r="B27" t="str">
            <v>SEALY ISD</v>
          </cell>
          <cell r="C27">
            <v>1533253624</v>
          </cell>
          <cell r="D27">
            <v>1466383651</v>
          </cell>
          <cell r="E27">
            <v>133739946</v>
          </cell>
          <cell r="F27">
            <v>0</v>
          </cell>
        </row>
        <row r="28">
          <cell r="A28" t="str">
            <v>008903</v>
          </cell>
          <cell r="B28" t="str">
            <v>BRAZOS ISD</v>
          </cell>
          <cell r="C28">
            <v>341684472</v>
          </cell>
          <cell r="D28">
            <v>337811841</v>
          </cell>
          <cell r="E28">
            <v>7745262</v>
          </cell>
          <cell r="F28">
            <v>0</v>
          </cell>
        </row>
        <row r="29">
          <cell r="A29" t="str">
            <v>009901</v>
          </cell>
          <cell r="B29" t="str">
            <v>MULESHOE ISD</v>
          </cell>
          <cell r="C29">
            <v>277878910</v>
          </cell>
          <cell r="D29">
            <v>277878910</v>
          </cell>
          <cell r="E29">
            <v>0</v>
          </cell>
          <cell r="F29">
            <v>0</v>
          </cell>
        </row>
        <row r="30">
          <cell r="A30" t="str">
            <v>010901</v>
          </cell>
          <cell r="B30" t="str">
            <v>MEDINA ISD</v>
          </cell>
          <cell r="C30">
            <v>253261995</v>
          </cell>
          <cell r="D30">
            <v>253261995</v>
          </cell>
          <cell r="E30">
            <v>0</v>
          </cell>
          <cell r="F30">
            <v>0</v>
          </cell>
        </row>
        <row r="31">
          <cell r="A31" t="str">
            <v>010902</v>
          </cell>
          <cell r="B31" t="str">
            <v>BANDERA ISD</v>
          </cell>
          <cell r="C31">
            <v>1628043143</v>
          </cell>
          <cell r="D31">
            <v>1628043143</v>
          </cell>
          <cell r="E31">
            <v>0</v>
          </cell>
          <cell r="F31">
            <v>0</v>
          </cell>
        </row>
        <row r="32">
          <cell r="A32" t="str">
            <v>011901</v>
          </cell>
          <cell r="B32" t="str">
            <v>BASTROP ISD</v>
          </cell>
          <cell r="C32">
            <v>4338951909</v>
          </cell>
          <cell r="D32">
            <v>4338951909</v>
          </cell>
          <cell r="E32">
            <v>0</v>
          </cell>
          <cell r="F32">
            <v>0</v>
          </cell>
        </row>
        <row r="33">
          <cell r="A33" t="str">
            <v>011902</v>
          </cell>
          <cell r="B33" t="str">
            <v>ELGIN ISD</v>
          </cell>
          <cell r="C33">
            <v>1455090084</v>
          </cell>
          <cell r="D33">
            <v>1455090084</v>
          </cell>
          <cell r="E33">
            <v>0</v>
          </cell>
          <cell r="F33">
            <v>0</v>
          </cell>
        </row>
        <row r="34">
          <cell r="A34" t="str">
            <v>011904</v>
          </cell>
          <cell r="B34" t="str">
            <v>SMITHVILLE ISD</v>
          </cell>
          <cell r="C34">
            <v>930629746</v>
          </cell>
          <cell r="D34">
            <v>930629746</v>
          </cell>
          <cell r="E34">
            <v>0</v>
          </cell>
          <cell r="F34">
            <v>0</v>
          </cell>
        </row>
        <row r="35">
          <cell r="A35" t="str">
            <v>011905</v>
          </cell>
          <cell r="B35" t="str">
            <v>MCDADE ISD</v>
          </cell>
          <cell r="C35">
            <v>114106951</v>
          </cell>
          <cell r="D35">
            <v>114106951</v>
          </cell>
          <cell r="E35">
            <v>0</v>
          </cell>
          <cell r="F35">
            <v>0</v>
          </cell>
        </row>
        <row r="36">
          <cell r="A36" t="str">
            <v>012901</v>
          </cell>
          <cell r="B36" t="str">
            <v>SEYMOUR ISD</v>
          </cell>
          <cell r="C36">
            <v>468377645</v>
          </cell>
          <cell r="D36">
            <v>468377645</v>
          </cell>
          <cell r="E36">
            <v>0</v>
          </cell>
          <cell r="F36">
            <v>0</v>
          </cell>
        </row>
        <row r="37">
          <cell r="A37" t="str">
            <v>013901</v>
          </cell>
          <cell r="B37" t="str">
            <v>BEEVILLE ISD</v>
          </cell>
          <cell r="C37">
            <v>808122830</v>
          </cell>
          <cell r="D37">
            <v>808122830</v>
          </cell>
          <cell r="E37">
            <v>0</v>
          </cell>
          <cell r="F37">
            <v>0</v>
          </cell>
        </row>
        <row r="38">
          <cell r="A38" t="str">
            <v>013902</v>
          </cell>
          <cell r="B38" t="str">
            <v>PAWNEE ISD</v>
          </cell>
          <cell r="C38">
            <v>374692546</v>
          </cell>
          <cell r="D38">
            <v>374692546</v>
          </cell>
          <cell r="E38">
            <v>0</v>
          </cell>
          <cell r="F38">
            <v>0</v>
          </cell>
        </row>
        <row r="39">
          <cell r="A39" t="str">
            <v>013903</v>
          </cell>
          <cell r="B39" t="str">
            <v>PETTUS ISD</v>
          </cell>
          <cell r="C39">
            <v>569362292</v>
          </cell>
          <cell r="D39">
            <v>569362292</v>
          </cell>
          <cell r="E39">
            <v>0</v>
          </cell>
          <cell r="F39">
            <v>0</v>
          </cell>
        </row>
        <row r="40">
          <cell r="A40" t="str">
            <v>013905</v>
          </cell>
          <cell r="B40" t="str">
            <v>SKIDMORE-TYNAN ISD</v>
          </cell>
          <cell r="C40">
            <v>173455210</v>
          </cell>
          <cell r="D40">
            <v>173455210</v>
          </cell>
          <cell r="E40">
            <v>0</v>
          </cell>
          <cell r="F40">
            <v>0</v>
          </cell>
        </row>
        <row r="41">
          <cell r="A41" t="str">
            <v>014901</v>
          </cell>
          <cell r="B41" t="str">
            <v>ACADEMY ISD</v>
          </cell>
          <cell r="C41">
            <v>499016010</v>
          </cell>
          <cell r="D41">
            <v>499016010</v>
          </cell>
          <cell r="E41">
            <v>0</v>
          </cell>
          <cell r="F41">
            <v>0</v>
          </cell>
        </row>
        <row r="42">
          <cell r="A42" t="str">
            <v>014902</v>
          </cell>
          <cell r="B42" t="str">
            <v>BARTLETT ISD</v>
          </cell>
          <cell r="C42">
            <v>126937497</v>
          </cell>
          <cell r="D42">
            <v>126937497</v>
          </cell>
          <cell r="E42">
            <v>0</v>
          </cell>
          <cell r="F42">
            <v>0</v>
          </cell>
        </row>
        <row r="43">
          <cell r="A43" t="str">
            <v>014903</v>
          </cell>
          <cell r="B43" t="str">
            <v>BELTON ISD</v>
          </cell>
          <cell r="C43">
            <v>3556216328</v>
          </cell>
          <cell r="D43">
            <v>3556216328</v>
          </cell>
          <cell r="E43">
            <v>0</v>
          </cell>
          <cell r="F43">
            <v>0</v>
          </cell>
        </row>
        <row r="44">
          <cell r="A44" t="str">
            <v>014905</v>
          </cell>
          <cell r="B44" t="str">
            <v>HOLLAND ISD</v>
          </cell>
          <cell r="C44">
            <v>131712172</v>
          </cell>
          <cell r="D44">
            <v>131712172</v>
          </cell>
          <cell r="E44">
            <v>0</v>
          </cell>
          <cell r="F44">
            <v>0</v>
          </cell>
        </row>
        <row r="45">
          <cell r="A45" t="str">
            <v>014906</v>
          </cell>
          <cell r="B45" t="str">
            <v>KILLEEN ISD</v>
          </cell>
          <cell r="C45">
            <v>8391958806</v>
          </cell>
          <cell r="D45">
            <v>8391958806</v>
          </cell>
          <cell r="E45">
            <v>0</v>
          </cell>
          <cell r="F45">
            <v>0</v>
          </cell>
        </row>
        <row r="46">
          <cell r="A46" t="str">
            <v>014907</v>
          </cell>
          <cell r="B46" t="str">
            <v>ROGERS ISD</v>
          </cell>
          <cell r="C46">
            <v>203062323</v>
          </cell>
          <cell r="D46">
            <v>203062323</v>
          </cell>
          <cell r="E46">
            <v>0</v>
          </cell>
          <cell r="F46">
            <v>0</v>
          </cell>
        </row>
        <row r="47">
          <cell r="A47" t="str">
            <v>014908</v>
          </cell>
          <cell r="B47" t="str">
            <v>SALADO ISD</v>
          </cell>
          <cell r="C47">
            <v>995509142</v>
          </cell>
          <cell r="D47">
            <v>995509142</v>
          </cell>
          <cell r="E47">
            <v>0</v>
          </cell>
          <cell r="F47">
            <v>0</v>
          </cell>
        </row>
        <row r="48">
          <cell r="A48" t="str">
            <v>014909</v>
          </cell>
          <cell r="B48" t="str">
            <v>TEMPLE ISD</v>
          </cell>
          <cell r="C48">
            <v>3463613324</v>
          </cell>
          <cell r="D48">
            <v>3463613324</v>
          </cell>
          <cell r="E48">
            <v>0</v>
          </cell>
          <cell r="F48">
            <v>0</v>
          </cell>
        </row>
        <row r="49">
          <cell r="A49" t="str">
            <v>014910</v>
          </cell>
          <cell r="B49" t="str">
            <v>TROY ISD</v>
          </cell>
          <cell r="C49">
            <v>384274531</v>
          </cell>
          <cell r="D49">
            <v>384274531</v>
          </cell>
          <cell r="E49">
            <v>0</v>
          </cell>
          <cell r="F49">
            <v>0</v>
          </cell>
        </row>
        <row r="50">
          <cell r="A50" t="str">
            <v>015901</v>
          </cell>
          <cell r="B50" t="str">
            <v>ALAMO HEIGHTS ISD</v>
          </cell>
          <cell r="C50">
            <v>7106710628</v>
          </cell>
          <cell r="D50">
            <v>7106710628</v>
          </cell>
          <cell r="E50">
            <v>0</v>
          </cell>
          <cell r="F50">
            <v>0</v>
          </cell>
        </row>
        <row r="51">
          <cell r="A51" t="str">
            <v>015904</v>
          </cell>
          <cell r="B51" t="str">
            <v>HARLANDALE ISD</v>
          </cell>
          <cell r="C51">
            <v>1927421071</v>
          </cell>
          <cell r="D51">
            <v>1927421071</v>
          </cell>
          <cell r="E51">
            <v>0</v>
          </cell>
          <cell r="F51">
            <v>0</v>
          </cell>
        </row>
        <row r="52">
          <cell r="A52" t="str">
            <v>015905</v>
          </cell>
          <cell r="B52" t="str">
            <v>EDGEWOOD ISD</v>
          </cell>
          <cell r="C52">
            <v>1525072755</v>
          </cell>
          <cell r="D52">
            <v>1525072755</v>
          </cell>
          <cell r="E52">
            <v>0</v>
          </cell>
          <cell r="F52">
            <v>0</v>
          </cell>
        </row>
        <row r="53">
          <cell r="A53" t="str">
            <v>015907</v>
          </cell>
          <cell r="B53" t="str">
            <v>SAN ANTONIO ISD</v>
          </cell>
          <cell r="C53">
            <v>20104486079</v>
          </cell>
          <cell r="D53">
            <v>19994611480</v>
          </cell>
          <cell r="E53">
            <v>219749198</v>
          </cell>
          <cell r="F53">
            <v>0</v>
          </cell>
        </row>
        <row r="54">
          <cell r="A54" t="str">
            <v>015908</v>
          </cell>
          <cell r="B54" t="str">
            <v>SOUTH SAN ANTONIO ISD</v>
          </cell>
          <cell r="C54">
            <v>1872746160</v>
          </cell>
          <cell r="D54">
            <v>1872746160</v>
          </cell>
          <cell r="E54">
            <v>0</v>
          </cell>
          <cell r="F54">
            <v>0</v>
          </cell>
        </row>
        <row r="55">
          <cell r="A55" t="str">
            <v>015909</v>
          </cell>
          <cell r="B55" t="str">
            <v>SOMERSET ISD</v>
          </cell>
          <cell r="C55">
            <v>568697012</v>
          </cell>
          <cell r="D55">
            <v>568697012</v>
          </cell>
          <cell r="E55">
            <v>0</v>
          </cell>
          <cell r="F55">
            <v>0</v>
          </cell>
        </row>
        <row r="56">
          <cell r="A56" t="str">
            <v>015910</v>
          </cell>
          <cell r="B56" t="str">
            <v>NORTH EAST ISD</v>
          </cell>
          <cell r="C56">
            <v>42142334317</v>
          </cell>
          <cell r="D56">
            <v>42142334317</v>
          </cell>
          <cell r="E56">
            <v>0</v>
          </cell>
          <cell r="F56">
            <v>0</v>
          </cell>
        </row>
        <row r="57">
          <cell r="A57" t="str">
            <v>015911</v>
          </cell>
          <cell r="B57" t="str">
            <v>EAST CENTRAL ISD</v>
          </cell>
          <cell r="C57">
            <v>4308171066</v>
          </cell>
          <cell r="D57">
            <v>4308171066</v>
          </cell>
          <cell r="E57">
            <v>0</v>
          </cell>
          <cell r="F57">
            <v>0</v>
          </cell>
        </row>
        <row r="58">
          <cell r="A58" t="str">
            <v>015912</v>
          </cell>
          <cell r="B58" t="str">
            <v>SOUTHWEST ISD</v>
          </cell>
          <cell r="C58">
            <v>3838737413</v>
          </cell>
          <cell r="D58">
            <v>3838737413</v>
          </cell>
          <cell r="E58">
            <v>0</v>
          </cell>
          <cell r="F58">
            <v>0</v>
          </cell>
        </row>
        <row r="59">
          <cell r="A59" t="str">
            <v>015915</v>
          </cell>
          <cell r="B59" t="str">
            <v>NORTHSIDE ISD</v>
          </cell>
          <cell r="C59">
            <v>59077575236</v>
          </cell>
          <cell r="D59">
            <v>59077575236</v>
          </cell>
          <cell r="E59">
            <v>0</v>
          </cell>
          <cell r="F59">
            <v>0</v>
          </cell>
        </row>
        <row r="60">
          <cell r="A60" t="str">
            <v>015916</v>
          </cell>
          <cell r="B60" t="str">
            <v>JUDSON ISD</v>
          </cell>
          <cell r="C60">
            <v>10552902591</v>
          </cell>
          <cell r="D60">
            <v>10552902591</v>
          </cell>
          <cell r="E60">
            <v>0</v>
          </cell>
          <cell r="F60">
            <v>0</v>
          </cell>
        </row>
        <row r="61">
          <cell r="A61" t="str">
            <v>015917</v>
          </cell>
          <cell r="B61" t="str">
            <v>SOUTHSIDE ISD</v>
          </cell>
          <cell r="C61">
            <v>1506256576</v>
          </cell>
          <cell r="D61">
            <v>1506256576</v>
          </cell>
          <cell r="E61">
            <v>0</v>
          </cell>
          <cell r="F61">
            <v>0</v>
          </cell>
        </row>
        <row r="62">
          <cell r="A62" t="str">
            <v>016901</v>
          </cell>
          <cell r="B62" t="str">
            <v>JOHNSON CITY ISD</v>
          </cell>
          <cell r="C62">
            <v>926040518</v>
          </cell>
          <cell r="D62">
            <v>926040518</v>
          </cell>
          <cell r="E62">
            <v>0</v>
          </cell>
          <cell r="F62">
            <v>0</v>
          </cell>
        </row>
        <row r="63">
          <cell r="A63" t="str">
            <v>016902</v>
          </cell>
          <cell r="B63" t="str">
            <v>BLANCO ISD</v>
          </cell>
          <cell r="C63">
            <v>1009027990</v>
          </cell>
          <cell r="D63">
            <v>1009027990</v>
          </cell>
          <cell r="E63">
            <v>0</v>
          </cell>
          <cell r="F63">
            <v>0</v>
          </cell>
        </row>
        <row r="64">
          <cell r="A64" t="str">
            <v>017901</v>
          </cell>
          <cell r="B64" t="str">
            <v>BORDEN COUNTY ISD</v>
          </cell>
          <cell r="C64">
            <v>721429092</v>
          </cell>
          <cell r="D64">
            <v>721132934</v>
          </cell>
          <cell r="E64">
            <v>592316</v>
          </cell>
          <cell r="F64">
            <v>0</v>
          </cell>
        </row>
        <row r="65">
          <cell r="A65" t="str">
            <v>018901</v>
          </cell>
          <cell r="B65" t="str">
            <v>CLIFTON ISD</v>
          </cell>
          <cell r="C65">
            <v>622101031</v>
          </cell>
          <cell r="D65">
            <v>622101031</v>
          </cell>
          <cell r="E65">
            <v>0</v>
          </cell>
          <cell r="F65">
            <v>0</v>
          </cell>
        </row>
        <row r="66">
          <cell r="A66" t="str">
            <v>018902</v>
          </cell>
          <cell r="B66" t="str">
            <v>MERIDIAN ISD</v>
          </cell>
          <cell r="C66">
            <v>200255616</v>
          </cell>
          <cell r="D66">
            <v>200255616</v>
          </cell>
          <cell r="E66">
            <v>0</v>
          </cell>
          <cell r="F66">
            <v>0</v>
          </cell>
        </row>
        <row r="67">
          <cell r="A67" t="str">
            <v>018903</v>
          </cell>
          <cell r="B67" t="str">
            <v>MORGAN ISD</v>
          </cell>
          <cell r="C67">
            <v>68359152</v>
          </cell>
          <cell r="D67">
            <v>68359152</v>
          </cell>
          <cell r="E67">
            <v>0</v>
          </cell>
          <cell r="F67">
            <v>0</v>
          </cell>
        </row>
        <row r="68">
          <cell r="A68" t="str">
            <v>018904</v>
          </cell>
          <cell r="B68" t="str">
            <v>VALLEY MILLS ISD</v>
          </cell>
          <cell r="C68">
            <v>243558634</v>
          </cell>
          <cell r="D68">
            <v>243558634</v>
          </cell>
          <cell r="E68">
            <v>0</v>
          </cell>
          <cell r="F68">
            <v>0</v>
          </cell>
        </row>
        <row r="69">
          <cell r="A69" t="str">
            <v>018905</v>
          </cell>
          <cell r="B69" t="str">
            <v>WALNUT SPRINGS ISD</v>
          </cell>
          <cell r="C69">
            <v>110961133</v>
          </cell>
          <cell r="D69">
            <v>110961133</v>
          </cell>
          <cell r="E69">
            <v>0</v>
          </cell>
          <cell r="F69">
            <v>0</v>
          </cell>
        </row>
        <row r="70">
          <cell r="A70" t="str">
            <v>018906</v>
          </cell>
          <cell r="B70" t="str">
            <v>IREDELL ISD</v>
          </cell>
          <cell r="C70">
            <v>134169328</v>
          </cell>
          <cell r="D70">
            <v>134169328</v>
          </cell>
          <cell r="E70">
            <v>0</v>
          </cell>
          <cell r="F70">
            <v>0</v>
          </cell>
        </row>
        <row r="71">
          <cell r="A71" t="str">
            <v>018907</v>
          </cell>
          <cell r="B71" t="str">
            <v>KOPPERL ISD</v>
          </cell>
          <cell r="C71">
            <v>174798567</v>
          </cell>
          <cell r="D71">
            <v>174798567</v>
          </cell>
          <cell r="E71">
            <v>0</v>
          </cell>
          <cell r="F71">
            <v>0</v>
          </cell>
        </row>
        <row r="72">
          <cell r="A72" t="str">
            <v>018908</v>
          </cell>
          <cell r="B72" t="str">
            <v>CRANFILLS GAP ISD</v>
          </cell>
          <cell r="C72">
            <v>87341647</v>
          </cell>
          <cell r="D72">
            <v>87341647</v>
          </cell>
          <cell r="E72">
            <v>0</v>
          </cell>
          <cell r="F72">
            <v>0</v>
          </cell>
        </row>
        <row r="73">
          <cell r="A73" t="str">
            <v>019901</v>
          </cell>
          <cell r="B73" t="str">
            <v>DEKALB ISD</v>
          </cell>
          <cell r="C73">
            <v>201098955</v>
          </cell>
          <cell r="D73">
            <v>201098955</v>
          </cell>
          <cell r="E73">
            <v>0</v>
          </cell>
          <cell r="F73">
            <v>0</v>
          </cell>
        </row>
        <row r="74">
          <cell r="A74" t="str">
            <v>019902</v>
          </cell>
          <cell r="B74" t="str">
            <v>HOOKS ISD</v>
          </cell>
          <cell r="C74">
            <v>165437263</v>
          </cell>
          <cell r="D74">
            <v>165437263</v>
          </cell>
          <cell r="E74">
            <v>0</v>
          </cell>
          <cell r="F74">
            <v>0</v>
          </cell>
        </row>
        <row r="75">
          <cell r="A75" t="str">
            <v>019903</v>
          </cell>
          <cell r="B75" t="str">
            <v>MAUD ISD</v>
          </cell>
          <cell r="C75">
            <v>63521929</v>
          </cell>
          <cell r="D75">
            <v>63521929</v>
          </cell>
          <cell r="E75">
            <v>0</v>
          </cell>
          <cell r="F75">
            <v>0</v>
          </cell>
        </row>
        <row r="76">
          <cell r="A76" t="str">
            <v>019905</v>
          </cell>
          <cell r="B76" t="str">
            <v>NEW BOSTON ISD</v>
          </cell>
          <cell r="C76">
            <v>392176187</v>
          </cell>
          <cell r="D76">
            <v>392176187</v>
          </cell>
          <cell r="E76">
            <v>0</v>
          </cell>
          <cell r="F76">
            <v>0</v>
          </cell>
        </row>
        <row r="77">
          <cell r="A77" t="str">
            <v>019906</v>
          </cell>
          <cell r="B77" t="str">
            <v>REDWATER ISD</v>
          </cell>
          <cell r="C77">
            <v>261825584</v>
          </cell>
          <cell r="D77">
            <v>261825584</v>
          </cell>
          <cell r="E77">
            <v>0</v>
          </cell>
          <cell r="F77">
            <v>0</v>
          </cell>
        </row>
        <row r="78">
          <cell r="A78" t="str">
            <v>019907</v>
          </cell>
          <cell r="B78" t="str">
            <v>TEXARKANA ISD</v>
          </cell>
          <cell r="C78">
            <v>2152388076</v>
          </cell>
          <cell r="D78">
            <v>2152388076</v>
          </cell>
          <cell r="E78">
            <v>0</v>
          </cell>
          <cell r="F78">
            <v>0</v>
          </cell>
        </row>
        <row r="79">
          <cell r="A79" t="str">
            <v>019908</v>
          </cell>
          <cell r="B79" t="str">
            <v>LIBERTY-EYLAU ISD</v>
          </cell>
          <cell r="C79">
            <v>560759186</v>
          </cell>
          <cell r="D79">
            <v>560759186</v>
          </cell>
          <cell r="E79">
            <v>0</v>
          </cell>
          <cell r="F79">
            <v>0</v>
          </cell>
        </row>
        <row r="80">
          <cell r="A80" t="str">
            <v>019909</v>
          </cell>
          <cell r="B80" t="str">
            <v>SIMMS ISD</v>
          </cell>
          <cell r="C80">
            <v>119604513</v>
          </cell>
          <cell r="D80">
            <v>119604513</v>
          </cell>
          <cell r="E80">
            <v>0</v>
          </cell>
          <cell r="F80">
            <v>0</v>
          </cell>
        </row>
        <row r="81">
          <cell r="A81" t="str">
            <v>019910</v>
          </cell>
          <cell r="B81" t="str">
            <v>MALTA ISD</v>
          </cell>
          <cell r="C81">
            <v>22038374</v>
          </cell>
          <cell r="D81">
            <v>22038374</v>
          </cell>
          <cell r="E81">
            <v>0</v>
          </cell>
          <cell r="F81">
            <v>0</v>
          </cell>
        </row>
        <row r="82">
          <cell r="A82" t="str">
            <v>019911</v>
          </cell>
          <cell r="B82" t="str">
            <v>RED LICK ISD</v>
          </cell>
          <cell r="C82">
            <v>236616364</v>
          </cell>
          <cell r="D82">
            <v>236616364</v>
          </cell>
          <cell r="E82">
            <v>0</v>
          </cell>
          <cell r="F82">
            <v>0</v>
          </cell>
        </row>
        <row r="83">
          <cell r="A83" t="str">
            <v>019912</v>
          </cell>
          <cell r="B83" t="str">
            <v>PLEASANT GROVE ISD</v>
          </cell>
          <cell r="C83">
            <v>939066117</v>
          </cell>
          <cell r="D83">
            <v>939066117</v>
          </cell>
          <cell r="E83">
            <v>0</v>
          </cell>
          <cell r="F83">
            <v>0</v>
          </cell>
        </row>
        <row r="84">
          <cell r="A84" t="str">
            <v>019913</v>
          </cell>
          <cell r="B84" t="str">
            <v>HUBBARD ISD</v>
          </cell>
          <cell r="C84">
            <v>22303125</v>
          </cell>
          <cell r="D84">
            <v>22303125</v>
          </cell>
          <cell r="E84">
            <v>0</v>
          </cell>
          <cell r="F84">
            <v>0</v>
          </cell>
        </row>
        <row r="85">
          <cell r="A85" t="str">
            <v>019914</v>
          </cell>
          <cell r="B85" t="str">
            <v>LEARY ISD</v>
          </cell>
          <cell r="C85">
            <v>44079035</v>
          </cell>
          <cell r="D85">
            <v>44079035</v>
          </cell>
          <cell r="E85">
            <v>0</v>
          </cell>
          <cell r="F85">
            <v>0</v>
          </cell>
        </row>
        <row r="86">
          <cell r="A86" t="str">
            <v>020901</v>
          </cell>
          <cell r="B86" t="str">
            <v>ALVIN ISD</v>
          </cell>
          <cell r="C86">
            <v>7296286685</v>
          </cell>
          <cell r="D86">
            <v>7296286685</v>
          </cell>
          <cell r="E86">
            <v>0</v>
          </cell>
          <cell r="F86">
            <v>0</v>
          </cell>
        </row>
        <row r="87">
          <cell r="A87" t="str">
            <v>020902</v>
          </cell>
          <cell r="B87" t="str">
            <v>ANGLETON ISD</v>
          </cell>
          <cell r="C87">
            <v>3016691070</v>
          </cell>
          <cell r="D87">
            <v>3016691070</v>
          </cell>
          <cell r="E87">
            <v>0</v>
          </cell>
          <cell r="F87">
            <v>0</v>
          </cell>
        </row>
        <row r="88">
          <cell r="A88" t="str">
            <v>020904</v>
          </cell>
          <cell r="B88" t="str">
            <v>DANBURY ISD</v>
          </cell>
          <cell r="C88">
            <v>283575005</v>
          </cell>
          <cell r="D88">
            <v>283575005</v>
          </cell>
          <cell r="E88">
            <v>0</v>
          </cell>
          <cell r="F88">
            <v>0</v>
          </cell>
        </row>
        <row r="89">
          <cell r="A89" t="str">
            <v>020905</v>
          </cell>
          <cell r="B89" t="str">
            <v>BRAZOSPORT ISD</v>
          </cell>
          <cell r="C89">
            <v>13188203312</v>
          </cell>
          <cell r="D89">
            <v>13081276667</v>
          </cell>
          <cell r="E89">
            <v>213853290</v>
          </cell>
          <cell r="F89">
            <v>0</v>
          </cell>
        </row>
        <row r="90">
          <cell r="A90" t="str">
            <v>020906</v>
          </cell>
          <cell r="B90" t="str">
            <v>SWEENY ISD</v>
          </cell>
          <cell r="C90">
            <v>1900302765</v>
          </cell>
          <cell r="D90">
            <v>1867407919</v>
          </cell>
          <cell r="E90">
            <v>65789692</v>
          </cell>
          <cell r="F90">
            <v>0</v>
          </cell>
        </row>
        <row r="91">
          <cell r="A91" t="str">
            <v>020907</v>
          </cell>
          <cell r="B91" t="str">
            <v>COLUMBIA-BRAZORIA ISD</v>
          </cell>
          <cell r="C91">
            <v>1419905929</v>
          </cell>
          <cell r="D91">
            <v>1384224568</v>
          </cell>
          <cell r="E91">
            <v>71362722</v>
          </cell>
          <cell r="F91">
            <v>0</v>
          </cell>
        </row>
        <row r="92">
          <cell r="A92" t="str">
            <v>020908</v>
          </cell>
          <cell r="B92" t="str">
            <v>PEARLAND ISD</v>
          </cell>
          <cell r="C92">
            <v>7831788217</v>
          </cell>
          <cell r="D92">
            <v>7831788217</v>
          </cell>
          <cell r="E92">
            <v>0</v>
          </cell>
          <cell r="F92">
            <v>0</v>
          </cell>
        </row>
        <row r="93">
          <cell r="A93" t="str">
            <v>020910</v>
          </cell>
          <cell r="B93" t="str">
            <v>DAMON ISD</v>
          </cell>
          <cell r="C93">
            <v>77168995</v>
          </cell>
          <cell r="D93">
            <v>77168995</v>
          </cell>
          <cell r="E93">
            <v>0</v>
          </cell>
          <cell r="F93">
            <v>0</v>
          </cell>
        </row>
        <row r="94">
          <cell r="A94" t="str">
            <v>021901</v>
          </cell>
          <cell r="B94" t="str">
            <v>COLLEGE STATION ISD</v>
          </cell>
          <cell r="C94">
            <v>10684417829</v>
          </cell>
          <cell r="D94">
            <v>10684417829</v>
          </cell>
          <cell r="E94">
            <v>0</v>
          </cell>
          <cell r="F94">
            <v>0</v>
          </cell>
        </row>
        <row r="95">
          <cell r="A95" t="str">
            <v>021902</v>
          </cell>
          <cell r="B95" t="str">
            <v>BRYAN ISD</v>
          </cell>
          <cell r="C95">
            <v>8614761777</v>
          </cell>
          <cell r="D95">
            <v>8614761777</v>
          </cell>
          <cell r="E95">
            <v>0</v>
          </cell>
          <cell r="F95">
            <v>0</v>
          </cell>
        </row>
        <row r="96">
          <cell r="A96" t="str">
            <v>022004</v>
          </cell>
          <cell r="B96" t="str">
            <v>TERLINGUA CSD</v>
          </cell>
          <cell r="C96">
            <v>95980914</v>
          </cell>
          <cell r="D96">
            <v>95980914</v>
          </cell>
          <cell r="E96">
            <v>0</v>
          </cell>
          <cell r="F96">
            <v>0</v>
          </cell>
        </row>
        <row r="97">
          <cell r="A97" t="str">
            <v>022901</v>
          </cell>
          <cell r="B97" t="str">
            <v>ALPINE ISD</v>
          </cell>
          <cell r="C97">
            <v>691418092</v>
          </cell>
          <cell r="D97">
            <v>677147096</v>
          </cell>
          <cell r="E97">
            <v>28541992</v>
          </cell>
          <cell r="F97">
            <v>0</v>
          </cell>
        </row>
        <row r="98">
          <cell r="A98" t="str">
            <v>022902</v>
          </cell>
          <cell r="B98" t="str">
            <v>MARATHON ISD</v>
          </cell>
          <cell r="C98">
            <v>94868614</v>
          </cell>
          <cell r="D98">
            <v>94868614</v>
          </cell>
          <cell r="E98">
            <v>0</v>
          </cell>
          <cell r="F98">
            <v>0</v>
          </cell>
        </row>
        <row r="99">
          <cell r="A99" t="str">
            <v>022903</v>
          </cell>
          <cell r="B99" t="str">
            <v>SAN VICENTE ISD</v>
          </cell>
          <cell r="C99">
            <v>8978909</v>
          </cell>
          <cell r="D99">
            <v>8978909</v>
          </cell>
          <cell r="E99">
            <v>0</v>
          </cell>
          <cell r="F99">
            <v>0</v>
          </cell>
        </row>
        <row r="100">
          <cell r="A100" t="str">
            <v>023902</v>
          </cell>
          <cell r="B100" t="str">
            <v>SILVERTON ISD</v>
          </cell>
          <cell r="C100">
            <v>156338853</v>
          </cell>
          <cell r="D100">
            <v>156338853</v>
          </cell>
          <cell r="E100">
            <v>0</v>
          </cell>
          <cell r="F100">
            <v>0</v>
          </cell>
        </row>
        <row r="101">
          <cell r="A101" t="str">
            <v>024901</v>
          </cell>
          <cell r="B101" t="str">
            <v>BROOKS COUNTY ISD</v>
          </cell>
          <cell r="C101">
            <v>553057231</v>
          </cell>
          <cell r="D101">
            <v>553057231</v>
          </cell>
          <cell r="E101">
            <v>0</v>
          </cell>
          <cell r="F101">
            <v>0</v>
          </cell>
        </row>
        <row r="102">
          <cell r="A102" t="str">
            <v>025901</v>
          </cell>
          <cell r="B102" t="str">
            <v>BANGS ISD</v>
          </cell>
          <cell r="C102">
            <v>387090052</v>
          </cell>
          <cell r="D102">
            <v>387090052</v>
          </cell>
          <cell r="E102">
            <v>0</v>
          </cell>
          <cell r="F102">
            <v>0</v>
          </cell>
        </row>
        <row r="103">
          <cell r="A103" t="str">
            <v>025902</v>
          </cell>
          <cell r="B103" t="str">
            <v>BROWNWOOD ISD</v>
          </cell>
          <cell r="C103">
            <v>1541741975</v>
          </cell>
          <cell r="D103">
            <v>1541741975</v>
          </cell>
          <cell r="E103">
            <v>0</v>
          </cell>
          <cell r="F103">
            <v>0</v>
          </cell>
        </row>
        <row r="104">
          <cell r="A104" t="str">
            <v>025904</v>
          </cell>
          <cell r="B104" t="str">
            <v>BLANKET ISD</v>
          </cell>
          <cell r="C104">
            <v>74535298</v>
          </cell>
          <cell r="D104">
            <v>74535298</v>
          </cell>
          <cell r="E104">
            <v>0</v>
          </cell>
          <cell r="F104">
            <v>0</v>
          </cell>
        </row>
        <row r="105">
          <cell r="A105" t="str">
            <v>025905</v>
          </cell>
          <cell r="B105" t="str">
            <v>MAY ISD</v>
          </cell>
          <cell r="C105">
            <v>186314215</v>
          </cell>
          <cell r="D105">
            <v>186314215</v>
          </cell>
          <cell r="E105">
            <v>0</v>
          </cell>
          <cell r="F105">
            <v>0</v>
          </cell>
        </row>
        <row r="106">
          <cell r="A106" t="str">
            <v>025906</v>
          </cell>
          <cell r="B106" t="str">
            <v>ZEPHYR ISD</v>
          </cell>
          <cell r="C106">
            <v>58583701</v>
          </cell>
          <cell r="D106">
            <v>58583701</v>
          </cell>
          <cell r="E106">
            <v>0</v>
          </cell>
          <cell r="F106">
            <v>0</v>
          </cell>
        </row>
        <row r="107">
          <cell r="A107" t="str">
            <v>025908</v>
          </cell>
          <cell r="B107" t="str">
            <v>BROOKESMITH ISD</v>
          </cell>
          <cell r="C107">
            <v>127311654</v>
          </cell>
          <cell r="D107">
            <v>127311654</v>
          </cell>
          <cell r="E107">
            <v>0</v>
          </cell>
          <cell r="F107">
            <v>0</v>
          </cell>
        </row>
        <row r="108">
          <cell r="A108" t="str">
            <v>025909</v>
          </cell>
          <cell r="B108" t="str">
            <v>EARLY ISD</v>
          </cell>
          <cell r="C108">
            <v>339259857</v>
          </cell>
          <cell r="D108">
            <v>339259857</v>
          </cell>
          <cell r="E108">
            <v>0</v>
          </cell>
          <cell r="F108">
            <v>0</v>
          </cell>
        </row>
        <row r="109">
          <cell r="A109" t="str">
            <v>026901</v>
          </cell>
          <cell r="B109" t="str">
            <v>CALDWELL ISD</v>
          </cell>
          <cell r="C109">
            <v>1276576549</v>
          </cell>
          <cell r="D109">
            <v>1276576549</v>
          </cell>
          <cell r="E109">
            <v>0</v>
          </cell>
          <cell r="F109">
            <v>0</v>
          </cell>
        </row>
        <row r="110">
          <cell r="A110" t="str">
            <v>026902</v>
          </cell>
          <cell r="B110" t="str">
            <v>SOMERVILLE ISD</v>
          </cell>
          <cell r="C110">
            <v>363770637</v>
          </cell>
          <cell r="D110">
            <v>363770637</v>
          </cell>
          <cell r="E110">
            <v>0</v>
          </cell>
          <cell r="F110">
            <v>0</v>
          </cell>
        </row>
        <row r="111">
          <cell r="A111" t="str">
            <v>026903</v>
          </cell>
          <cell r="B111" t="str">
            <v>SNOOK ISD</v>
          </cell>
          <cell r="C111">
            <v>327176666</v>
          </cell>
          <cell r="D111">
            <v>327176666</v>
          </cell>
          <cell r="E111">
            <v>0</v>
          </cell>
          <cell r="F111">
            <v>0</v>
          </cell>
        </row>
        <row r="112">
          <cell r="A112" t="str">
            <v>027903</v>
          </cell>
          <cell r="B112" t="str">
            <v>BURNET CISD</v>
          </cell>
          <cell r="C112">
            <v>2850682037</v>
          </cell>
          <cell r="D112">
            <v>2850682037</v>
          </cell>
          <cell r="E112">
            <v>0</v>
          </cell>
          <cell r="F112">
            <v>0</v>
          </cell>
        </row>
        <row r="113">
          <cell r="A113" t="str">
            <v>027904</v>
          </cell>
          <cell r="B113" t="str">
            <v>MARBLE FALLS ISD</v>
          </cell>
          <cell r="C113">
            <v>4253794700</v>
          </cell>
          <cell r="D113">
            <v>4253794700</v>
          </cell>
          <cell r="E113">
            <v>0</v>
          </cell>
          <cell r="F113">
            <v>0</v>
          </cell>
        </row>
        <row r="114">
          <cell r="A114" t="str">
            <v>028902</v>
          </cell>
          <cell r="B114" t="str">
            <v>LOCKHART ISD</v>
          </cell>
          <cell r="C114">
            <v>1686782139</v>
          </cell>
          <cell r="D114">
            <v>1686782139</v>
          </cell>
          <cell r="E114">
            <v>0</v>
          </cell>
          <cell r="F114">
            <v>0</v>
          </cell>
        </row>
        <row r="115">
          <cell r="A115" t="str">
            <v>028903</v>
          </cell>
          <cell r="B115" t="str">
            <v>LULING ISD</v>
          </cell>
          <cell r="C115">
            <v>538752656</v>
          </cell>
          <cell r="D115">
            <v>538752656</v>
          </cell>
          <cell r="E115">
            <v>0</v>
          </cell>
          <cell r="F115">
            <v>0</v>
          </cell>
        </row>
        <row r="116">
          <cell r="A116" t="str">
            <v>028906</v>
          </cell>
          <cell r="B116" t="str">
            <v>PRAIRIE LEA ISD</v>
          </cell>
          <cell r="C116">
            <v>160128867</v>
          </cell>
          <cell r="D116">
            <v>160128867</v>
          </cell>
          <cell r="E116">
            <v>0</v>
          </cell>
          <cell r="F116">
            <v>0</v>
          </cell>
        </row>
        <row r="117">
          <cell r="A117" t="str">
            <v>029901</v>
          </cell>
          <cell r="B117" t="str">
            <v>CALHOUN COUNTY ISD</v>
          </cell>
          <cell r="C117">
            <v>3684421620</v>
          </cell>
          <cell r="D117">
            <v>3625418989</v>
          </cell>
          <cell r="E117">
            <v>118005262</v>
          </cell>
          <cell r="F117">
            <v>0</v>
          </cell>
        </row>
        <row r="118">
          <cell r="A118" t="str">
            <v>030901</v>
          </cell>
          <cell r="B118" t="str">
            <v>CROSS PLAINS ISD</v>
          </cell>
          <cell r="C118">
            <v>166308967</v>
          </cell>
          <cell r="D118">
            <v>166308967</v>
          </cell>
          <cell r="E118">
            <v>0</v>
          </cell>
          <cell r="F118">
            <v>0</v>
          </cell>
        </row>
        <row r="119">
          <cell r="A119" t="str">
            <v>030902</v>
          </cell>
          <cell r="B119" t="str">
            <v>CLYDE CISD</v>
          </cell>
          <cell r="C119">
            <v>519314644</v>
          </cell>
          <cell r="D119">
            <v>519314644</v>
          </cell>
          <cell r="E119">
            <v>0</v>
          </cell>
          <cell r="F119">
            <v>0</v>
          </cell>
        </row>
        <row r="120">
          <cell r="A120" t="str">
            <v>030903</v>
          </cell>
          <cell r="B120" t="str">
            <v>BAIRD ISD</v>
          </cell>
          <cell r="C120">
            <v>233187026</v>
          </cell>
          <cell r="D120">
            <v>233187026</v>
          </cell>
          <cell r="E120">
            <v>0</v>
          </cell>
          <cell r="F120">
            <v>0</v>
          </cell>
        </row>
        <row r="121">
          <cell r="A121" t="str">
            <v>030906</v>
          </cell>
          <cell r="B121" t="str">
            <v>EULA ISD</v>
          </cell>
          <cell r="C121">
            <v>271602364</v>
          </cell>
          <cell r="D121">
            <v>271602364</v>
          </cell>
          <cell r="E121">
            <v>0</v>
          </cell>
          <cell r="F121">
            <v>0</v>
          </cell>
        </row>
        <row r="122">
          <cell r="A122" t="str">
            <v>031901</v>
          </cell>
          <cell r="B122" t="str">
            <v>BROWNSVILLE ISD</v>
          </cell>
          <cell r="C122">
            <v>6198727767</v>
          </cell>
          <cell r="D122">
            <v>6198727767</v>
          </cell>
          <cell r="E122">
            <v>0</v>
          </cell>
          <cell r="F122">
            <v>0</v>
          </cell>
        </row>
        <row r="123">
          <cell r="A123" t="str">
            <v>031903</v>
          </cell>
          <cell r="B123" t="str">
            <v>HARLINGEN CISD</v>
          </cell>
          <cell r="C123">
            <v>3822710505</v>
          </cell>
          <cell r="D123">
            <v>3822710505</v>
          </cell>
          <cell r="E123">
            <v>0</v>
          </cell>
          <cell r="F123">
            <v>0</v>
          </cell>
        </row>
        <row r="124">
          <cell r="A124" t="str">
            <v>031905</v>
          </cell>
          <cell r="B124" t="str">
            <v>LA FERIA ISD</v>
          </cell>
          <cell r="C124">
            <v>435607128</v>
          </cell>
          <cell r="D124">
            <v>435607128</v>
          </cell>
          <cell r="E124">
            <v>0</v>
          </cell>
          <cell r="F124">
            <v>0</v>
          </cell>
        </row>
        <row r="125">
          <cell r="A125" t="str">
            <v>031906</v>
          </cell>
          <cell r="B125" t="str">
            <v>LOS FRESNOS CISD</v>
          </cell>
          <cell r="C125">
            <v>2089856835</v>
          </cell>
          <cell r="D125">
            <v>2089856835</v>
          </cell>
          <cell r="E125">
            <v>0</v>
          </cell>
          <cell r="F125">
            <v>0</v>
          </cell>
        </row>
        <row r="126">
          <cell r="A126" t="str">
            <v>031909</v>
          </cell>
          <cell r="B126" t="str">
            <v>POINT ISABEL ISD</v>
          </cell>
          <cell r="C126">
            <v>3900864893</v>
          </cell>
          <cell r="D126">
            <v>3900864893</v>
          </cell>
          <cell r="E126">
            <v>0</v>
          </cell>
          <cell r="F126">
            <v>0</v>
          </cell>
        </row>
        <row r="127">
          <cell r="A127" t="str">
            <v>031911</v>
          </cell>
          <cell r="B127" t="str">
            <v>RIO HONDO ISD</v>
          </cell>
          <cell r="C127">
            <v>324241382</v>
          </cell>
          <cell r="D127">
            <v>324241382</v>
          </cell>
          <cell r="E127">
            <v>0</v>
          </cell>
          <cell r="F127">
            <v>0</v>
          </cell>
        </row>
        <row r="128">
          <cell r="A128" t="str">
            <v>031912</v>
          </cell>
          <cell r="B128" t="str">
            <v>SAN BENITO CISD</v>
          </cell>
          <cell r="C128">
            <v>1163695681</v>
          </cell>
          <cell r="D128">
            <v>1163695681</v>
          </cell>
          <cell r="E128">
            <v>0</v>
          </cell>
          <cell r="F128">
            <v>0</v>
          </cell>
        </row>
        <row r="129">
          <cell r="A129" t="str">
            <v>031913</v>
          </cell>
          <cell r="B129" t="str">
            <v>SANTA MARIA ISD</v>
          </cell>
          <cell r="C129">
            <v>67591380</v>
          </cell>
          <cell r="D129">
            <v>67591380</v>
          </cell>
          <cell r="E129">
            <v>0</v>
          </cell>
          <cell r="F129">
            <v>0</v>
          </cell>
        </row>
        <row r="130">
          <cell r="A130" t="str">
            <v>031914</v>
          </cell>
          <cell r="B130" t="str">
            <v>SANTA ROSA ISD</v>
          </cell>
          <cell r="C130">
            <v>95345750</v>
          </cell>
          <cell r="D130">
            <v>95345750</v>
          </cell>
          <cell r="E130">
            <v>0</v>
          </cell>
          <cell r="F130">
            <v>0</v>
          </cell>
        </row>
        <row r="131">
          <cell r="A131" t="str">
            <v>031916</v>
          </cell>
          <cell r="B131" t="str">
            <v>SOUTH TEXAS ISD</v>
          </cell>
          <cell r="C131">
            <v>0</v>
          </cell>
          <cell r="D131">
            <v>0</v>
          </cell>
          <cell r="E131">
            <v>0</v>
          </cell>
          <cell r="F131">
            <v>0</v>
          </cell>
        </row>
        <row r="132">
          <cell r="A132" t="str">
            <v>032902</v>
          </cell>
          <cell r="B132" t="str">
            <v>PITTSBURG ISD</v>
          </cell>
          <cell r="C132">
            <v>836251959</v>
          </cell>
          <cell r="D132">
            <v>836251959</v>
          </cell>
          <cell r="E132">
            <v>0</v>
          </cell>
          <cell r="F132">
            <v>0</v>
          </cell>
        </row>
        <row r="133">
          <cell r="A133" t="str">
            <v>033901</v>
          </cell>
          <cell r="B133" t="str">
            <v>GROOM ISD</v>
          </cell>
          <cell r="C133">
            <v>117995294</v>
          </cell>
          <cell r="D133">
            <v>117995294</v>
          </cell>
          <cell r="E133">
            <v>0</v>
          </cell>
          <cell r="F133">
            <v>0</v>
          </cell>
        </row>
        <row r="134">
          <cell r="A134" t="str">
            <v>033902</v>
          </cell>
          <cell r="B134" t="str">
            <v>PANHANDLE ISD</v>
          </cell>
          <cell r="C134">
            <v>538845498</v>
          </cell>
          <cell r="D134">
            <v>528235193</v>
          </cell>
          <cell r="E134">
            <v>21220610</v>
          </cell>
          <cell r="F134">
            <v>0</v>
          </cell>
        </row>
        <row r="135">
          <cell r="A135" t="str">
            <v>033904</v>
          </cell>
          <cell r="B135" t="str">
            <v>WHITE DEER ISD</v>
          </cell>
          <cell r="C135">
            <v>241591541</v>
          </cell>
          <cell r="D135">
            <v>239845211</v>
          </cell>
          <cell r="E135">
            <v>3492660</v>
          </cell>
          <cell r="F135">
            <v>0</v>
          </cell>
        </row>
        <row r="136">
          <cell r="A136" t="str">
            <v>034901</v>
          </cell>
          <cell r="B136" t="str">
            <v>ATLANTA ISD</v>
          </cell>
          <cell r="C136">
            <v>549680883</v>
          </cell>
          <cell r="D136">
            <v>549680883</v>
          </cell>
          <cell r="E136">
            <v>0</v>
          </cell>
          <cell r="F136">
            <v>0</v>
          </cell>
        </row>
        <row r="137">
          <cell r="A137" t="str">
            <v>034902</v>
          </cell>
          <cell r="B137" t="str">
            <v>AVINGER ISD</v>
          </cell>
          <cell r="C137">
            <v>69857073</v>
          </cell>
          <cell r="D137">
            <v>69857073</v>
          </cell>
          <cell r="E137">
            <v>0</v>
          </cell>
          <cell r="F137">
            <v>0</v>
          </cell>
        </row>
        <row r="138">
          <cell r="A138" t="str">
            <v>034903</v>
          </cell>
          <cell r="B138" t="str">
            <v>HUGHES SPRINGS ISD</v>
          </cell>
          <cell r="C138">
            <v>279044035</v>
          </cell>
          <cell r="D138">
            <v>279044035</v>
          </cell>
          <cell r="E138">
            <v>0</v>
          </cell>
          <cell r="F138">
            <v>0</v>
          </cell>
        </row>
        <row r="139">
          <cell r="A139" t="str">
            <v>034905</v>
          </cell>
          <cell r="B139" t="str">
            <v>LINDEN-KILDARE CISD</v>
          </cell>
          <cell r="C139">
            <v>254817035</v>
          </cell>
          <cell r="D139">
            <v>254817035</v>
          </cell>
          <cell r="E139">
            <v>0</v>
          </cell>
          <cell r="F139">
            <v>0</v>
          </cell>
        </row>
        <row r="140">
          <cell r="A140" t="str">
            <v>034906</v>
          </cell>
          <cell r="B140" t="str">
            <v>MCLEOD ISD</v>
          </cell>
          <cell r="C140">
            <v>37919585</v>
          </cell>
          <cell r="D140">
            <v>37919585</v>
          </cell>
          <cell r="E140">
            <v>0</v>
          </cell>
          <cell r="F140">
            <v>0</v>
          </cell>
        </row>
        <row r="141">
          <cell r="A141" t="str">
            <v>034907</v>
          </cell>
          <cell r="B141" t="str">
            <v>QUEEN CITY ISD</v>
          </cell>
          <cell r="C141">
            <v>513053101</v>
          </cell>
          <cell r="D141">
            <v>501594021</v>
          </cell>
          <cell r="E141">
            <v>22918160</v>
          </cell>
          <cell r="F141">
            <v>0</v>
          </cell>
        </row>
        <row r="142">
          <cell r="A142" t="str">
            <v>034909</v>
          </cell>
          <cell r="B142" t="str">
            <v>BLOOMBURG ISD</v>
          </cell>
          <cell r="C142">
            <v>45950493</v>
          </cell>
          <cell r="D142">
            <v>45950493</v>
          </cell>
          <cell r="E142">
            <v>0</v>
          </cell>
          <cell r="F142">
            <v>0</v>
          </cell>
        </row>
        <row r="143">
          <cell r="A143" t="str">
            <v>035901</v>
          </cell>
          <cell r="B143" t="str">
            <v>DIMMITT ISD</v>
          </cell>
          <cell r="C143">
            <v>290000068</v>
          </cell>
          <cell r="D143">
            <v>290000068</v>
          </cell>
          <cell r="E143">
            <v>0</v>
          </cell>
          <cell r="F143">
            <v>0</v>
          </cell>
        </row>
        <row r="144">
          <cell r="A144" t="str">
            <v>035902</v>
          </cell>
          <cell r="B144" t="str">
            <v>HART ISD</v>
          </cell>
          <cell r="C144">
            <v>71563464</v>
          </cell>
          <cell r="D144">
            <v>71563464</v>
          </cell>
          <cell r="E144">
            <v>0</v>
          </cell>
          <cell r="F144">
            <v>0</v>
          </cell>
        </row>
        <row r="145">
          <cell r="A145" t="str">
            <v>035903</v>
          </cell>
          <cell r="B145" t="str">
            <v>NAZARETH ISD</v>
          </cell>
          <cell r="C145">
            <v>71265133</v>
          </cell>
          <cell r="D145">
            <v>71265133</v>
          </cell>
          <cell r="E145">
            <v>0</v>
          </cell>
          <cell r="F145">
            <v>0</v>
          </cell>
        </row>
        <row r="146">
          <cell r="A146" t="str">
            <v>036901</v>
          </cell>
          <cell r="B146" t="str">
            <v>ANAHUAC ISD</v>
          </cell>
          <cell r="C146">
            <v>599355994</v>
          </cell>
          <cell r="D146">
            <v>576338059</v>
          </cell>
          <cell r="E146">
            <v>46035870</v>
          </cell>
          <cell r="F146">
            <v>0</v>
          </cell>
        </row>
        <row r="147">
          <cell r="A147" t="str">
            <v>036902</v>
          </cell>
          <cell r="B147" t="str">
            <v>BARBERS HILL ISD</v>
          </cell>
          <cell r="C147">
            <v>5832907219</v>
          </cell>
          <cell r="D147">
            <v>5680981159</v>
          </cell>
          <cell r="E147">
            <v>303852120</v>
          </cell>
          <cell r="F147">
            <v>0</v>
          </cell>
        </row>
        <row r="148">
          <cell r="A148" t="str">
            <v>036903</v>
          </cell>
          <cell r="B148" t="str">
            <v>EAST CHAMBERS ISD</v>
          </cell>
          <cell r="C148">
            <v>316121670</v>
          </cell>
          <cell r="D148">
            <v>300651935</v>
          </cell>
          <cell r="E148">
            <v>30939470</v>
          </cell>
          <cell r="F148">
            <v>0</v>
          </cell>
        </row>
        <row r="149">
          <cell r="A149" t="str">
            <v>037901</v>
          </cell>
          <cell r="B149" t="str">
            <v>ALTO ISD</v>
          </cell>
          <cell r="C149">
            <v>150919219</v>
          </cell>
          <cell r="D149">
            <v>150919219</v>
          </cell>
          <cell r="E149">
            <v>0</v>
          </cell>
          <cell r="F149">
            <v>0</v>
          </cell>
        </row>
        <row r="150">
          <cell r="A150" t="str">
            <v>037904</v>
          </cell>
          <cell r="B150" t="str">
            <v>JACKSONVILLE ISD</v>
          </cell>
          <cell r="C150">
            <v>1313329698</v>
          </cell>
          <cell r="D150">
            <v>1313329698</v>
          </cell>
          <cell r="E150">
            <v>0</v>
          </cell>
          <cell r="F150">
            <v>0</v>
          </cell>
        </row>
        <row r="151">
          <cell r="A151" t="str">
            <v>037907</v>
          </cell>
          <cell r="B151" t="str">
            <v>RUSK ISD</v>
          </cell>
          <cell r="C151">
            <v>462279967</v>
          </cell>
          <cell r="D151">
            <v>462279967</v>
          </cell>
          <cell r="E151">
            <v>0</v>
          </cell>
          <cell r="F151">
            <v>0</v>
          </cell>
        </row>
        <row r="152">
          <cell r="A152" t="str">
            <v>037908</v>
          </cell>
          <cell r="B152" t="str">
            <v>NEW SUMMERFIELD ISD</v>
          </cell>
          <cell r="C152">
            <v>70276931</v>
          </cell>
          <cell r="D152">
            <v>70276931</v>
          </cell>
          <cell r="E152">
            <v>0</v>
          </cell>
          <cell r="F152">
            <v>0</v>
          </cell>
        </row>
        <row r="153">
          <cell r="A153" t="str">
            <v>037909</v>
          </cell>
          <cell r="B153" t="str">
            <v>WELLS ISD</v>
          </cell>
          <cell r="C153">
            <v>96326764</v>
          </cell>
          <cell r="D153">
            <v>96326764</v>
          </cell>
          <cell r="E153">
            <v>0</v>
          </cell>
          <cell r="F153">
            <v>0</v>
          </cell>
        </row>
        <row r="154">
          <cell r="A154" t="str">
            <v>038901</v>
          </cell>
          <cell r="B154" t="str">
            <v>CHILDRESS ISD</v>
          </cell>
          <cell r="C154">
            <v>422277417</v>
          </cell>
          <cell r="D154">
            <v>422277417</v>
          </cell>
          <cell r="E154">
            <v>0</v>
          </cell>
          <cell r="F154">
            <v>0</v>
          </cell>
        </row>
        <row r="155">
          <cell r="A155" t="str">
            <v>039902</v>
          </cell>
          <cell r="B155" t="str">
            <v>HENRIETTA ISD</v>
          </cell>
          <cell r="C155">
            <v>398815588</v>
          </cell>
          <cell r="D155">
            <v>398815588</v>
          </cell>
          <cell r="E155">
            <v>0</v>
          </cell>
          <cell r="F155">
            <v>0</v>
          </cell>
        </row>
        <row r="156">
          <cell r="A156" t="str">
            <v>039903</v>
          </cell>
          <cell r="B156" t="str">
            <v>PETROLIA CISD</v>
          </cell>
          <cell r="C156">
            <v>143436993</v>
          </cell>
          <cell r="D156">
            <v>143436993</v>
          </cell>
          <cell r="E156">
            <v>0</v>
          </cell>
          <cell r="F156">
            <v>0</v>
          </cell>
        </row>
        <row r="157">
          <cell r="A157" t="str">
            <v>039904</v>
          </cell>
          <cell r="B157" t="str">
            <v>BELLEVUE ISD</v>
          </cell>
          <cell r="C157">
            <v>135185184</v>
          </cell>
          <cell r="D157">
            <v>135185184</v>
          </cell>
          <cell r="E157">
            <v>0</v>
          </cell>
          <cell r="F157">
            <v>0</v>
          </cell>
        </row>
        <row r="158">
          <cell r="A158" t="str">
            <v>039905</v>
          </cell>
          <cell r="B158" t="str">
            <v>MIDWAY ISD</v>
          </cell>
          <cell r="C158">
            <v>86787823</v>
          </cell>
          <cell r="D158">
            <v>86787823</v>
          </cell>
          <cell r="E158">
            <v>0</v>
          </cell>
          <cell r="F158">
            <v>0</v>
          </cell>
        </row>
        <row r="159">
          <cell r="A159" t="str">
            <v>040901</v>
          </cell>
          <cell r="B159" t="str">
            <v>MORTON ISD</v>
          </cell>
          <cell r="C159">
            <v>56277375</v>
          </cell>
          <cell r="D159">
            <v>56277375</v>
          </cell>
          <cell r="E159">
            <v>0</v>
          </cell>
          <cell r="F159">
            <v>0</v>
          </cell>
        </row>
        <row r="160">
          <cell r="A160" t="str">
            <v>040902</v>
          </cell>
          <cell r="B160" t="str">
            <v>WHITEFACE CISD</v>
          </cell>
          <cell r="C160">
            <v>454937965</v>
          </cell>
          <cell r="D160">
            <v>454937965</v>
          </cell>
          <cell r="E160">
            <v>0</v>
          </cell>
          <cell r="F160">
            <v>0</v>
          </cell>
        </row>
        <row r="161">
          <cell r="A161" t="str">
            <v>041901</v>
          </cell>
          <cell r="B161" t="str">
            <v>BRONTE ISD</v>
          </cell>
          <cell r="C161">
            <v>137384260</v>
          </cell>
          <cell r="D161">
            <v>137384260</v>
          </cell>
          <cell r="E161">
            <v>0</v>
          </cell>
          <cell r="F161">
            <v>0</v>
          </cell>
        </row>
        <row r="162">
          <cell r="A162" t="str">
            <v>041902</v>
          </cell>
          <cell r="B162" t="str">
            <v>ROBERT LEE ISD</v>
          </cell>
          <cell r="C162">
            <v>255590617</v>
          </cell>
          <cell r="D162">
            <v>252409352</v>
          </cell>
          <cell r="E162">
            <v>6362530</v>
          </cell>
          <cell r="F162">
            <v>0</v>
          </cell>
        </row>
        <row r="163">
          <cell r="A163" t="str">
            <v>042901</v>
          </cell>
          <cell r="B163" t="str">
            <v>COLEMAN ISD</v>
          </cell>
          <cell r="C163">
            <v>208442827</v>
          </cell>
          <cell r="D163">
            <v>208442827</v>
          </cell>
          <cell r="E163">
            <v>0</v>
          </cell>
          <cell r="F163">
            <v>0</v>
          </cell>
        </row>
        <row r="164">
          <cell r="A164" t="str">
            <v>042903</v>
          </cell>
          <cell r="B164" t="str">
            <v>SANTA ANNA ISD</v>
          </cell>
          <cell r="C164">
            <v>113989370</v>
          </cell>
          <cell r="D164">
            <v>113989370</v>
          </cell>
          <cell r="E164">
            <v>0</v>
          </cell>
          <cell r="F164">
            <v>0</v>
          </cell>
        </row>
        <row r="165">
          <cell r="A165" t="str">
            <v>042905</v>
          </cell>
          <cell r="B165" t="str">
            <v>PANTHER CREEK CISD</v>
          </cell>
          <cell r="C165">
            <v>147674452</v>
          </cell>
          <cell r="D165">
            <v>147674452</v>
          </cell>
          <cell r="E165">
            <v>0</v>
          </cell>
          <cell r="F165">
            <v>0</v>
          </cell>
        </row>
        <row r="166">
          <cell r="A166" t="str">
            <v>043901</v>
          </cell>
          <cell r="B166" t="str">
            <v>ALLEN ISD</v>
          </cell>
          <cell r="C166">
            <v>14914531576</v>
          </cell>
          <cell r="D166">
            <v>14914531576</v>
          </cell>
          <cell r="E166">
            <v>0</v>
          </cell>
          <cell r="F166">
            <v>0</v>
          </cell>
        </row>
        <row r="167">
          <cell r="A167" t="str">
            <v>043902</v>
          </cell>
          <cell r="B167" t="str">
            <v>ANNA ISD</v>
          </cell>
          <cell r="C167">
            <v>1497033117</v>
          </cell>
          <cell r="D167">
            <v>1497033117</v>
          </cell>
          <cell r="E167">
            <v>0</v>
          </cell>
          <cell r="F167">
            <v>0</v>
          </cell>
        </row>
        <row r="168">
          <cell r="A168" t="str">
            <v>043903</v>
          </cell>
          <cell r="B168" t="str">
            <v>CELINA ISD</v>
          </cell>
          <cell r="C168">
            <v>1564841087</v>
          </cell>
          <cell r="D168">
            <v>1564841087</v>
          </cell>
          <cell r="E168">
            <v>0</v>
          </cell>
          <cell r="F168">
            <v>0</v>
          </cell>
        </row>
        <row r="169">
          <cell r="A169" t="str">
            <v>043904</v>
          </cell>
          <cell r="B169" t="str">
            <v>FARMERSVILLE ISD</v>
          </cell>
          <cell r="C169">
            <v>692018916</v>
          </cell>
          <cell r="D169">
            <v>692018916</v>
          </cell>
          <cell r="E169">
            <v>0</v>
          </cell>
          <cell r="F169">
            <v>0</v>
          </cell>
        </row>
        <row r="170">
          <cell r="A170" t="str">
            <v>043905</v>
          </cell>
          <cell r="B170" t="str">
            <v>FRISCO ISD</v>
          </cell>
          <cell r="C170">
            <v>41199505358</v>
          </cell>
          <cell r="D170">
            <v>41199505358</v>
          </cell>
          <cell r="E170">
            <v>0</v>
          </cell>
          <cell r="F170">
            <v>0</v>
          </cell>
        </row>
        <row r="171">
          <cell r="A171" t="str">
            <v>043907</v>
          </cell>
          <cell r="B171" t="str">
            <v>MCKINNEY ISD</v>
          </cell>
          <cell r="C171">
            <v>16457153448</v>
          </cell>
          <cell r="D171">
            <v>16457153448</v>
          </cell>
          <cell r="E171">
            <v>0</v>
          </cell>
          <cell r="F171">
            <v>0</v>
          </cell>
        </row>
        <row r="172">
          <cell r="A172" t="str">
            <v>043908</v>
          </cell>
          <cell r="B172" t="str">
            <v>MELISSA ISD</v>
          </cell>
          <cell r="C172">
            <v>1474699308</v>
          </cell>
          <cell r="D172">
            <v>1474699308</v>
          </cell>
          <cell r="E172">
            <v>0</v>
          </cell>
          <cell r="F172">
            <v>0</v>
          </cell>
        </row>
        <row r="173">
          <cell r="A173" t="str">
            <v>043910</v>
          </cell>
          <cell r="B173" t="str">
            <v>PLANO ISD</v>
          </cell>
          <cell r="C173">
            <v>56620232474</v>
          </cell>
          <cell r="D173">
            <v>56620232474</v>
          </cell>
          <cell r="E173">
            <v>0</v>
          </cell>
          <cell r="F173">
            <v>0</v>
          </cell>
        </row>
        <row r="174">
          <cell r="A174" t="str">
            <v>043911</v>
          </cell>
          <cell r="B174" t="str">
            <v>PRINCETON ISD</v>
          </cell>
          <cell r="C174">
            <v>1474817241</v>
          </cell>
          <cell r="D174">
            <v>1474817241</v>
          </cell>
          <cell r="E174">
            <v>0</v>
          </cell>
          <cell r="F174">
            <v>0</v>
          </cell>
        </row>
        <row r="175">
          <cell r="A175" t="str">
            <v>043912</v>
          </cell>
          <cell r="B175" t="str">
            <v>PROSPER ISD</v>
          </cell>
          <cell r="C175">
            <v>9731467136</v>
          </cell>
          <cell r="D175">
            <v>9731467136</v>
          </cell>
          <cell r="E175">
            <v>0</v>
          </cell>
          <cell r="F175">
            <v>0</v>
          </cell>
        </row>
        <row r="176">
          <cell r="A176" t="str">
            <v>043914</v>
          </cell>
          <cell r="B176" t="str">
            <v>WYLIE ISD</v>
          </cell>
          <cell r="C176">
            <v>6955351640</v>
          </cell>
          <cell r="D176">
            <v>6955351640</v>
          </cell>
          <cell r="E176">
            <v>0</v>
          </cell>
          <cell r="F176">
            <v>0</v>
          </cell>
        </row>
        <row r="177">
          <cell r="A177" t="str">
            <v>043917</v>
          </cell>
          <cell r="B177" t="str">
            <v>BLUE RIDGE ISD</v>
          </cell>
          <cell r="C177">
            <v>298273102</v>
          </cell>
          <cell r="D177">
            <v>298273102</v>
          </cell>
          <cell r="E177">
            <v>0</v>
          </cell>
          <cell r="F177">
            <v>0</v>
          </cell>
        </row>
        <row r="178">
          <cell r="A178" t="str">
            <v>043918</v>
          </cell>
          <cell r="B178" t="str">
            <v>COMMUNITY ISD</v>
          </cell>
          <cell r="C178">
            <v>1051680933</v>
          </cell>
          <cell r="D178">
            <v>1051680933</v>
          </cell>
          <cell r="E178">
            <v>0</v>
          </cell>
          <cell r="F178">
            <v>0</v>
          </cell>
        </row>
        <row r="179">
          <cell r="A179" t="str">
            <v>043919</v>
          </cell>
          <cell r="B179" t="str">
            <v>LOVEJOY ISD</v>
          </cell>
          <cell r="C179">
            <v>2793462549</v>
          </cell>
          <cell r="D179">
            <v>2793462549</v>
          </cell>
          <cell r="E179">
            <v>0</v>
          </cell>
          <cell r="F179">
            <v>0</v>
          </cell>
        </row>
        <row r="180">
          <cell r="A180" t="str">
            <v>044902</v>
          </cell>
          <cell r="B180" t="str">
            <v>WELLINGTON ISD</v>
          </cell>
          <cell r="C180">
            <v>202221356</v>
          </cell>
          <cell r="D180">
            <v>202221356</v>
          </cell>
          <cell r="E180">
            <v>0</v>
          </cell>
          <cell r="F180">
            <v>0</v>
          </cell>
        </row>
        <row r="181">
          <cell r="A181" t="str">
            <v>045902</v>
          </cell>
          <cell r="B181" t="str">
            <v>COLUMBUS ISD</v>
          </cell>
          <cell r="C181">
            <v>1205545922</v>
          </cell>
          <cell r="D181">
            <v>1205545922</v>
          </cell>
          <cell r="E181">
            <v>0</v>
          </cell>
          <cell r="F181">
            <v>0</v>
          </cell>
        </row>
        <row r="182">
          <cell r="A182" t="str">
            <v>045903</v>
          </cell>
          <cell r="B182" t="str">
            <v>RICE CISD</v>
          </cell>
          <cell r="C182">
            <v>908535889</v>
          </cell>
          <cell r="D182">
            <v>908535889</v>
          </cell>
          <cell r="E182">
            <v>0</v>
          </cell>
          <cell r="F182">
            <v>0</v>
          </cell>
        </row>
        <row r="183">
          <cell r="A183" t="str">
            <v>045905</v>
          </cell>
          <cell r="B183" t="str">
            <v>WEIMAR ISD</v>
          </cell>
          <cell r="C183">
            <v>412154908</v>
          </cell>
          <cell r="D183">
            <v>412154908</v>
          </cell>
          <cell r="E183">
            <v>0</v>
          </cell>
          <cell r="F183">
            <v>0</v>
          </cell>
        </row>
        <row r="184">
          <cell r="A184" t="str">
            <v>046901</v>
          </cell>
          <cell r="B184" t="str">
            <v>NEW BRAUNFELS ISD</v>
          </cell>
          <cell r="C184">
            <v>5758410244</v>
          </cell>
          <cell r="D184">
            <v>5758410244</v>
          </cell>
          <cell r="E184">
            <v>0</v>
          </cell>
          <cell r="F184">
            <v>0</v>
          </cell>
        </row>
        <row r="185">
          <cell r="A185" t="str">
            <v>046902</v>
          </cell>
          <cell r="B185" t="str">
            <v>COMAL ISD</v>
          </cell>
          <cell r="C185">
            <v>19319000150</v>
          </cell>
          <cell r="D185">
            <v>18141661413</v>
          </cell>
          <cell r="E185">
            <v>2354677474</v>
          </cell>
          <cell r="F185">
            <v>0</v>
          </cell>
        </row>
        <row r="186">
          <cell r="A186" t="str">
            <v>047901</v>
          </cell>
          <cell r="B186" t="str">
            <v>COMANCHE ISD</v>
          </cell>
          <cell r="C186">
            <v>455452595</v>
          </cell>
          <cell r="D186">
            <v>455452595</v>
          </cell>
          <cell r="E186">
            <v>0</v>
          </cell>
          <cell r="F186">
            <v>0</v>
          </cell>
        </row>
        <row r="187">
          <cell r="A187" t="str">
            <v>047902</v>
          </cell>
          <cell r="B187" t="str">
            <v>DE LEON ISD</v>
          </cell>
          <cell r="C187">
            <v>218874176</v>
          </cell>
          <cell r="D187">
            <v>218874176</v>
          </cell>
          <cell r="E187">
            <v>0</v>
          </cell>
          <cell r="F187">
            <v>0</v>
          </cell>
        </row>
        <row r="188">
          <cell r="A188" t="str">
            <v>047903</v>
          </cell>
          <cell r="B188" t="str">
            <v>GUSTINE ISD</v>
          </cell>
          <cell r="C188">
            <v>72547571</v>
          </cell>
          <cell r="D188">
            <v>72547571</v>
          </cell>
          <cell r="E188">
            <v>0</v>
          </cell>
          <cell r="F188">
            <v>0</v>
          </cell>
        </row>
        <row r="189">
          <cell r="A189" t="str">
            <v>047905</v>
          </cell>
          <cell r="B189" t="str">
            <v>SIDNEY ISD</v>
          </cell>
          <cell r="C189">
            <v>37105709</v>
          </cell>
          <cell r="D189">
            <v>37105709</v>
          </cell>
          <cell r="E189">
            <v>0</v>
          </cell>
          <cell r="F189">
            <v>0</v>
          </cell>
        </row>
        <row r="190">
          <cell r="A190" t="str">
            <v>048901</v>
          </cell>
          <cell r="B190" t="str">
            <v>EDEN CISD</v>
          </cell>
          <cell r="C190">
            <v>150523438</v>
          </cell>
          <cell r="D190">
            <v>150523438</v>
          </cell>
          <cell r="E190">
            <v>0</v>
          </cell>
          <cell r="F190">
            <v>0</v>
          </cell>
        </row>
        <row r="191">
          <cell r="A191" t="str">
            <v>048903</v>
          </cell>
          <cell r="B191" t="str">
            <v>PAINT ROCK ISD</v>
          </cell>
          <cell r="C191">
            <v>75268434</v>
          </cell>
          <cell r="D191">
            <v>75268434</v>
          </cell>
          <cell r="E191">
            <v>0</v>
          </cell>
          <cell r="F191">
            <v>0</v>
          </cell>
        </row>
        <row r="192">
          <cell r="A192" t="str">
            <v>049901</v>
          </cell>
          <cell r="B192" t="str">
            <v>GAINESVILLE ISD</v>
          </cell>
          <cell r="C192">
            <v>1261730954</v>
          </cell>
          <cell r="D192">
            <v>1261730954</v>
          </cell>
          <cell r="E192">
            <v>0</v>
          </cell>
          <cell r="F192">
            <v>0</v>
          </cell>
        </row>
        <row r="193">
          <cell r="A193" t="str">
            <v>049902</v>
          </cell>
          <cell r="B193" t="str">
            <v>MUENSTER ISD</v>
          </cell>
          <cell r="C193">
            <v>390123609</v>
          </cell>
          <cell r="D193">
            <v>390123609</v>
          </cell>
          <cell r="E193">
            <v>0</v>
          </cell>
          <cell r="F193">
            <v>0</v>
          </cell>
        </row>
        <row r="194">
          <cell r="A194" t="str">
            <v>049903</v>
          </cell>
          <cell r="B194" t="str">
            <v>VALLEY VIEW ISD</v>
          </cell>
          <cell r="C194">
            <v>332737849</v>
          </cell>
          <cell r="D194">
            <v>332737849</v>
          </cell>
          <cell r="E194">
            <v>0</v>
          </cell>
          <cell r="F194">
            <v>0</v>
          </cell>
        </row>
        <row r="195">
          <cell r="A195" t="str">
            <v>049905</v>
          </cell>
          <cell r="B195" t="str">
            <v>CALLISBURG ISD</v>
          </cell>
          <cell r="C195">
            <v>786655698</v>
          </cell>
          <cell r="D195">
            <v>786655698</v>
          </cell>
          <cell r="E195">
            <v>0</v>
          </cell>
          <cell r="F195">
            <v>0</v>
          </cell>
        </row>
        <row r="196">
          <cell r="A196" t="str">
            <v>049906</v>
          </cell>
          <cell r="B196" t="str">
            <v>ERA ISD</v>
          </cell>
          <cell r="C196">
            <v>186233370</v>
          </cell>
          <cell r="D196">
            <v>186233370</v>
          </cell>
          <cell r="E196">
            <v>0</v>
          </cell>
          <cell r="F196">
            <v>0</v>
          </cell>
        </row>
        <row r="197">
          <cell r="A197" t="str">
            <v>049907</v>
          </cell>
          <cell r="B197" t="str">
            <v>LINDSAY ISD</v>
          </cell>
          <cell r="C197">
            <v>362602303</v>
          </cell>
          <cell r="D197">
            <v>362602303</v>
          </cell>
          <cell r="E197">
            <v>0</v>
          </cell>
          <cell r="F197">
            <v>0</v>
          </cell>
        </row>
        <row r="198">
          <cell r="A198" t="str">
            <v>049908</v>
          </cell>
          <cell r="B198" t="str">
            <v>WALNUT BEND ISD</v>
          </cell>
          <cell r="C198">
            <v>14360254</v>
          </cell>
          <cell r="D198">
            <v>14360254</v>
          </cell>
          <cell r="E198">
            <v>0</v>
          </cell>
          <cell r="F198">
            <v>0</v>
          </cell>
        </row>
        <row r="199">
          <cell r="A199" t="str">
            <v>049909</v>
          </cell>
          <cell r="B199" t="str">
            <v>SIVELLS BEND ISD</v>
          </cell>
          <cell r="C199">
            <v>153601403</v>
          </cell>
          <cell r="D199">
            <v>153601403</v>
          </cell>
          <cell r="E199">
            <v>0</v>
          </cell>
          <cell r="F199">
            <v>0</v>
          </cell>
        </row>
        <row r="200">
          <cell r="A200" t="str">
            <v>050901</v>
          </cell>
          <cell r="B200" t="str">
            <v>EVANT ISD</v>
          </cell>
          <cell r="C200">
            <v>109643061</v>
          </cell>
          <cell r="D200">
            <v>109643061</v>
          </cell>
          <cell r="E200">
            <v>0</v>
          </cell>
          <cell r="F200">
            <v>0</v>
          </cell>
        </row>
        <row r="201">
          <cell r="A201" t="str">
            <v>050902</v>
          </cell>
          <cell r="B201" t="str">
            <v>GATESVILLE ISD</v>
          </cell>
          <cell r="C201">
            <v>839121561</v>
          </cell>
          <cell r="D201">
            <v>839121561</v>
          </cell>
          <cell r="E201">
            <v>0</v>
          </cell>
          <cell r="F201">
            <v>0</v>
          </cell>
        </row>
        <row r="202">
          <cell r="A202" t="str">
            <v>050904</v>
          </cell>
          <cell r="B202" t="str">
            <v>OGLESBY ISD</v>
          </cell>
          <cell r="C202">
            <v>77137837</v>
          </cell>
          <cell r="D202">
            <v>77137837</v>
          </cell>
          <cell r="E202">
            <v>0</v>
          </cell>
          <cell r="F202">
            <v>0</v>
          </cell>
        </row>
        <row r="203">
          <cell r="A203" t="str">
            <v>050909</v>
          </cell>
          <cell r="B203" t="str">
            <v>JONESBORO ISD</v>
          </cell>
          <cell r="C203">
            <v>96050404</v>
          </cell>
          <cell r="D203">
            <v>96050404</v>
          </cell>
          <cell r="E203">
            <v>0</v>
          </cell>
          <cell r="F203">
            <v>0</v>
          </cell>
        </row>
        <row r="204">
          <cell r="A204" t="str">
            <v>050910</v>
          </cell>
          <cell r="B204" t="str">
            <v>COPPERAS COVE ISD</v>
          </cell>
          <cell r="C204">
            <v>1449957167</v>
          </cell>
          <cell r="D204">
            <v>1449957167</v>
          </cell>
          <cell r="E204">
            <v>0</v>
          </cell>
          <cell r="F204">
            <v>0</v>
          </cell>
        </row>
        <row r="205">
          <cell r="A205" t="str">
            <v>051901</v>
          </cell>
          <cell r="B205" t="str">
            <v>PADUCAH ISD</v>
          </cell>
          <cell r="C205">
            <v>163241115</v>
          </cell>
          <cell r="D205">
            <v>162100555</v>
          </cell>
          <cell r="E205">
            <v>2281120</v>
          </cell>
          <cell r="F205">
            <v>0</v>
          </cell>
        </row>
        <row r="206">
          <cell r="A206" t="str">
            <v>052901</v>
          </cell>
          <cell r="B206" t="str">
            <v>CRANE ISD</v>
          </cell>
          <cell r="C206">
            <v>1250318847</v>
          </cell>
          <cell r="D206">
            <v>1250318847</v>
          </cell>
          <cell r="E206">
            <v>0</v>
          </cell>
          <cell r="F206">
            <v>0</v>
          </cell>
        </row>
        <row r="207">
          <cell r="A207" t="str">
            <v>053001</v>
          </cell>
          <cell r="B207" t="str">
            <v>CROCKETT COUNTY CONSOLIDATED CSD</v>
          </cell>
          <cell r="C207">
            <v>1514130750</v>
          </cell>
          <cell r="D207">
            <v>1510883590</v>
          </cell>
          <cell r="E207">
            <v>6494320</v>
          </cell>
          <cell r="F207">
            <v>0</v>
          </cell>
        </row>
        <row r="208">
          <cell r="A208" t="str">
            <v>054901</v>
          </cell>
          <cell r="B208" t="str">
            <v>CROSBYTON CISD</v>
          </cell>
          <cell r="C208">
            <v>118685977</v>
          </cell>
          <cell r="D208">
            <v>118685977</v>
          </cell>
          <cell r="E208">
            <v>0</v>
          </cell>
          <cell r="F208">
            <v>0</v>
          </cell>
        </row>
        <row r="209">
          <cell r="A209" t="str">
            <v>054902</v>
          </cell>
          <cell r="B209" t="str">
            <v>LORENZO ISD</v>
          </cell>
          <cell r="C209">
            <v>206234742</v>
          </cell>
          <cell r="D209">
            <v>206234742</v>
          </cell>
          <cell r="E209">
            <v>0</v>
          </cell>
          <cell r="F209">
            <v>0</v>
          </cell>
        </row>
        <row r="210">
          <cell r="A210" t="str">
            <v>054903</v>
          </cell>
          <cell r="B210" t="str">
            <v>RALLS ISD</v>
          </cell>
          <cell r="C210">
            <v>154234743</v>
          </cell>
          <cell r="D210">
            <v>154234743</v>
          </cell>
          <cell r="E210">
            <v>0</v>
          </cell>
          <cell r="F210">
            <v>0</v>
          </cell>
        </row>
        <row r="211">
          <cell r="A211" t="str">
            <v>055901</v>
          </cell>
          <cell r="B211" t="str">
            <v>CULBERSON COUNTY-ALLAMOORE ISD</v>
          </cell>
          <cell r="C211">
            <v>2508582920</v>
          </cell>
          <cell r="D211">
            <v>2508582920</v>
          </cell>
          <cell r="E211">
            <v>0</v>
          </cell>
          <cell r="F211">
            <v>0</v>
          </cell>
        </row>
        <row r="212">
          <cell r="A212" t="str">
            <v>056901</v>
          </cell>
          <cell r="B212" t="str">
            <v>DALHART ISD</v>
          </cell>
          <cell r="C212">
            <v>1214081474</v>
          </cell>
          <cell r="D212">
            <v>1214081474</v>
          </cell>
          <cell r="E212">
            <v>0</v>
          </cell>
          <cell r="F212">
            <v>0</v>
          </cell>
        </row>
        <row r="213">
          <cell r="A213" t="str">
            <v>056902</v>
          </cell>
          <cell r="B213" t="str">
            <v>TEXLINE ISD</v>
          </cell>
          <cell r="C213">
            <v>195048931</v>
          </cell>
          <cell r="D213">
            <v>195048931</v>
          </cell>
          <cell r="E213">
            <v>0</v>
          </cell>
          <cell r="F213">
            <v>0</v>
          </cell>
        </row>
        <row r="214">
          <cell r="A214" t="str">
            <v>057903</v>
          </cell>
          <cell r="B214" t="str">
            <v>CARROLLTON-FARMERS BRANCH ISD</v>
          </cell>
          <cell r="C214">
            <v>23095609030</v>
          </cell>
          <cell r="D214">
            <v>23095609030</v>
          </cell>
          <cell r="E214">
            <v>0</v>
          </cell>
          <cell r="F214">
            <v>0</v>
          </cell>
        </row>
        <row r="215">
          <cell r="A215" t="str">
            <v>057904</v>
          </cell>
          <cell r="B215" t="str">
            <v>CEDAR HILL ISD</v>
          </cell>
          <cell r="C215">
            <v>3774655978</v>
          </cell>
          <cell r="D215">
            <v>3774655978</v>
          </cell>
          <cell r="E215">
            <v>0</v>
          </cell>
          <cell r="F215">
            <v>0</v>
          </cell>
        </row>
        <row r="216">
          <cell r="A216" t="str">
            <v>057905</v>
          </cell>
          <cell r="B216" t="str">
            <v>DALLAS ISD</v>
          </cell>
          <cell r="C216">
            <v>129395816096</v>
          </cell>
          <cell r="D216">
            <v>126999051971</v>
          </cell>
          <cell r="E216">
            <v>4793528250</v>
          </cell>
          <cell r="F216">
            <v>0</v>
          </cell>
        </row>
        <row r="217">
          <cell r="A217" t="str">
            <v>057906</v>
          </cell>
          <cell r="B217" t="str">
            <v>DESOTO ISD</v>
          </cell>
          <cell r="C217">
            <v>3348587189</v>
          </cell>
          <cell r="D217">
            <v>3348587189</v>
          </cell>
          <cell r="E217">
            <v>0</v>
          </cell>
          <cell r="F217">
            <v>0</v>
          </cell>
        </row>
        <row r="218">
          <cell r="A218" t="str">
            <v>057907</v>
          </cell>
          <cell r="B218" t="str">
            <v>DUNCANVILLE ISD</v>
          </cell>
          <cell r="C218">
            <v>4914008075</v>
          </cell>
          <cell r="D218">
            <v>4914008075</v>
          </cell>
          <cell r="E218">
            <v>0</v>
          </cell>
          <cell r="F218">
            <v>0</v>
          </cell>
        </row>
        <row r="219">
          <cell r="A219" t="str">
            <v>057909</v>
          </cell>
          <cell r="B219" t="str">
            <v>GARLAND ISD</v>
          </cell>
          <cell r="C219">
            <v>20515640268</v>
          </cell>
          <cell r="D219">
            <v>20515640268</v>
          </cell>
          <cell r="E219">
            <v>0</v>
          </cell>
          <cell r="F219">
            <v>0</v>
          </cell>
        </row>
        <row r="220">
          <cell r="A220" t="str">
            <v>057910</v>
          </cell>
          <cell r="B220" t="str">
            <v>GRAND PRAIRIE ISD</v>
          </cell>
          <cell r="C220">
            <v>7548812166</v>
          </cell>
          <cell r="D220">
            <v>7548812166</v>
          </cell>
          <cell r="E220">
            <v>0</v>
          </cell>
          <cell r="F220">
            <v>0</v>
          </cell>
        </row>
        <row r="221">
          <cell r="A221" t="str">
            <v>057911</v>
          </cell>
          <cell r="B221" t="str">
            <v>HIGHLAND PARK ISD</v>
          </cell>
          <cell r="C221">
            <v>17587096858</v>
          </cell>
          <cell r="D221">
            <v>16131511173</v>
          </cell>
          <cell r="E221">
            <v>2911171370</v>
          </cell>
          <cell r="F221">
            <v>0</v>
          </cell>
        </row>
        <row r="222">
          <cell r="A222" t="str">
            <v>057912</v>
          </cell>
          <cell r="B222" t="str">
            <v>IRVING ISD</v>
          </cell>
          <cell r="C222">
            <v>14289455871</v>
          </cell>
          <cell r="D222">
            <v>14289455871</v>
          </cell>
          <cell r="E222">
            <v>0</v>
          </cell>
          <cell r="F222">
            <v>0</v>
          </cell>
        </row>
        <row r="223">
          <cell r="A223" t="str">
            <v>057913</v>
          </cell>
          <cell r="B223" t="str">
            <v>LANCASTER ISD</v>
          </cell>
          <cell r="C223">
            <v>3061718529</v>
          </cell>
          <cell r="D223">
            <v>3061718529</v>
          </cell>
          <cell r="E223">
            <v>0</v>
          </cell>
          <cell r="F223">
            <v>0</v>
          </cell>
        </row>
        <row r="224">
          <cell r="A224" t="str">
            <v>057914</v>
          </cell>
          <cell r="B224" t="str">
            <v>MESQUITE ISD</v>
          </cell>
          <cell r="C224">
            <v>8874463631</v>
          </cell>
          <cell r="D224">
            <v>8874463631</v>
          </cell>
          <cell r="E224">
            <v>0</v>
          </cell>
          <cell r="F224">
            <v>0</v>
          </cell>
        </row>
        <row r="225">
          <cell r="A225" t="str">
            <v>057916</v>
          </cell>
          <cell r="B225" t="str">
            <v>RICHARDSON ISD</v>
          </cell>
          <cell r="C225">
            <v>25181482287</v>
          </cell>
          <cell r="D225">
            <v>24521913884</v>
          </cell>
          <cell r="E225">
            <v>1319136806</v>
          </cell>
          <cell r="F225">
            <v>0</v>
          </cell>
        </row>
        <row r="226">
          <cell r="A226" t="str">
            <v>057919</v>
          </cell>
          <cell r="B226" t="str">
            <v>SUNNYVALE ISD</v>
          </cell>
          <cell r="C226">
            <v>1208046671</v>
          </cell>
          <cell r="D226">
            <v>1208046671</v>
          </cell>
          <cell r="E226">
            <v>0</v>
          </cell>
          <cell r="F226">
            <v>0</v>
          </cell>
        </row>
        <row r="227">
          <cell r="A227" t="str">
            <v>057922</v>
          </cell>
          <cell r="B227" t="str">
            <v>COPPELL ISD</v>
          </cell>
          <cell r="C227">
            <v>13095593038</v>
          </cell>
          <cell r="D227">
            <v>13095593038</v>
          </cell>
          <cell r="E227">
            <v>0</v>
          </cell>
          <cell r="F227">
            <v>0</v>
          </cell>
        </row>
        <row r="228">
          <cell r="A228" t="str">
            <v>058902</v>
          </cell>
          <cell r="B228" t="str">
            <v>DAWSON ISD</v>
          </cell>
          <cell r="C228">
            <v>99889651</v>
          </cell>
          <cell r="D228">
            <v>99889651</v>
          </cell>
          <cell r="E228">
            <v>0</v>
          </cell>
          <cell r="F228">
            <v>0</v>
          </cell>
        </row>
        <row r="229">
          <cell r="A229" t="str">
            <v>058905</v>
          </cell>
          <cell r="B229" t="str">
            <v>KLONDIKE ISD</v>
          </cell>
          <cell r="C229">
            <v>1481708392</v>
          </cell>
          <cell r="D229">
            <v>1480084012</v>
          </cell>
          <cell r="E229">
            <v>3248760</v>
          </cell>
          <cell r="F229">
            <v>0</v>
          </cell>
        </row>
        <row r="230">
          <cell r="A230" t="str">
            <v>058906</v>
          </cell>
          <cell r="B230" t="str">
            <v>LAMESA ISD</v>
          </cell>
          <cell r="C230">
            <v>563963635</v>
          </cell>
          <cell r="D230">
            <v>563963635</v>
          </cell>
          <cell r="E230">
            <v>0</v>
          </cell>
          <cell r="F230">
            <v>0</v>
          </cell>
        </row>
        <row r="231">
          <cell r="A231" t="str">
            <v>058909</v>
          </cell>
          <cell r="B231" t="str">
            <v>SANDS CISD</v>
          </cell>
          <cell r="C231">
            <v>1282244023</v>
          </cell>
          <cell r="D231">
            <v>1280923514</v>
          </cell>
          <cell r="E231">
            <v>2641018</v>
          </cell>
          <cell r="F231">
            <v>0</v>
          </cell>
        </row>
        <row r="232">
          <cell r="A232" t="str">
            <v>059901</v>
          </cell>
          <cell r="B232" t="str">
            <v>HEREFORD ISD</v>
          </cell>
          <cell r="C232">
            <v>1518136663</v>
          </cell>
          <cell r="D232">
            <v>1518136663</v>
          </cell>
          <cell r="E232">
            <v>0</v>
          </cell>
          <cell r="F232">
            <v>0</v>
          </cell>
        </row>
        <row r="233">
          <cell r="A233" t="str">
            <v>059902</v>
          </cell>
          <cell r="B233" t="str">
            <v>WALCOTT ISD</v>
          </cell>
          <cell r="C233">
            <v>67725751</v>
          </cell>
          <cell r="D233">
            <v>67725751</v>
          </cell>
          <cell r="E233">
            <v>0</v>
          </cell>
          <cell r="F233">
            <v>0</v>
          </cell>
        </row>
        <row r="234">
          <cell r="A234" t="str">
            <v>060902</v>
          </cell>
          <cell r="B234" t="str">
            <v>COOPER ISD</v>
          </cell>
          <cell r="C234">
            <v>231245050</v>
          </cell>
          <cell r="D234">
            <v>231245050</v>
          </cell>
          <cell r="E234">
            <v>0</v>
          </cell>
          <cell r="F234">
            <v>0</v>
          </cell>
        </row>
        <row r="235">
          <cell r="A235" t="str">
            <v>060914</v>
          </cell>
          <cell r="B235" t="str">
            <v>FANNINDEL ISD</v>
          </cell>
          <cell r="C235">
            <v>69696806</v>
          </cell>
          <cell r="D235">
            <v>69696806</v>
          </cell>
          <cell r="E235">
            <v>0</v>
          </cell>
          <cell r="F235">
            <v>0</v>
          </cell>
        </row>
        <row r="236">
          <cell r="A236" t="str">
            <v>061901</v>
          </cell>
          <cell r="B236" t="str">
            <v>DENTON ISD</v>
          </cell>
          <cell r="C236">
            <v>19818562179</v>
          </cell>
          <cell r="D236">
            <v>19818562179</v>
          </cell>
          <cell r="E236">
            <v>0</v>
          </cell>
          <cell r="F236">
            <v>0</v>
          </cell>
        </row>
        <row r="237">
          <cell r="A237" t="str">
            <v>061902</v>
          </cell>
          <cell r="B237" t="str">
            <v>LEWISVILLE ISD</v>
          </cell>
          <cell r="C237">
            <v>42071478491</v>
          </cell>
          <cell r="D237">
            <v>42071478491</v>
          </cell>
          <cell r="E237">
            <v>0</v>
          </cell>
          <cell r="F237">
            <v>0</v>
          </cell>
        </row>
        <row r="238">
          <cell r="A238" t="str">
            <v>061903</v>
          </cell>
          <cell r="B238" t="str">
            <v>PILOT POINT ISD</v>
          </cell>
          <cell r="C238">
            <v>858233136</v>
          </cell>
          <cell r="D238">
            <v>858233136</v>
          </cell>
          <cell r="E238">
            <v>0</v>
          </cell>
          <cell r="F238">
            <v>0</v>
          </cell>
        </row>
        <row r="239">
          <cell r="A239" t="str">
            <v>061905</v>
          </cell>
          <cell r="B239" t="str">
            <v>KRUM ISD</v>
          </cell>
          <cell r="C239">
            <v>937978072</v>
          </cell>
          <cell r="D239">
            <v>937978072</v>
          </cell>
          <cell r="E239">
            <v>0</v>
          </cell>
          <cell r="F239">
            <v>0</v>
          </cell>
        </row>
        <row r="240">
          <cell r="A240" t="str">
            <v>061906</v>
          </cell>
          <cell r="B240" t="str">
            <v>PONDER ISD</v>
          </cell>
          <cell r="C240">
            <v>769989586</v>
          </cell>
          <cell r="D240">
            <v>769989586</v>
          </cell>
          <cell r="E240">
            <v>0</v>
          </cell>
          <cell r="F240">
            <v>0</v>
          </cell>
        </row>
        <row r="241">
          <cell r="A241" t="str">
            <v>061907</v>
          </cell>
          <cell r="B241" t="str">
            <v>AUBREY ISD</v>
          </cell>
          <cell r="C241">
            <v>1158247576</v>
          </cell>
          <cell r="D241">
            <v>1158247576</v>
          </cell>
          <cell r="E241">
            <v>0</v>
          </cell>
          <cell r="F241">
            <v>0</v>
          </cell>
        </row>
        <row r="242">
          <cell r="A242" t="str">
            <v>061908</v>
          </cell>
          <cell r="B242" t="str">
            <v>SANGER ISD</v>
          </cell>
          <cell r="C242">
            <v>1200355128</v>
          </cell>
          <cell r="D242">
            <v>1200355128</v>
          </cell>
          <cell r="E242">
            <v>0</v>
          </cell>
          <cell r="F242">
            <v>0</v>
          </cell>
        </row>
        <row r="243">
          <cell r="A243" t="str">
            <v>061910</v>
          </cell>
          <cell r="B243" t="str">
            <v>ARGYLE ISD</v>
          </cell>
          <cell r="C243">
            <v>2409723208</v>
          </cell>
          <cell r="D243">
            <v>2409723208</v>
          </cell>
          <cell r="E243">
            <v>0</v>
          </cell>
          <cell r="F243">
            <v>0</v>
          </cell>
        </row>
        <row r="244">
          <cell r="A244" t="str">
            <v>061911</v>
          </cell>
          <cell r="B244" t="str">
            <v>NORTHWEST ISD</v>
          </cell>
          <cell r="C244">
            <v>19956185760</v>
          </cell>
          <cell r="D244">
            <v>19956185760</v>
          </cell>
          <cell r="E244">
            <v>0</v>
          </cell>
          <cell r="F244">
            <v>0</v>
          </cell>
        </row>
        <row r="245">
          <cell r="A245" t="str">
            <v>061912</v>
          </cell>
          <cell r="B245" t="str">
            <v>LAKE DALLAS ISD</v>
          </cell>
          <cell r="C245">
            <v>2130539027</v>
          </cell>
          <cell r="D245">
            <v>2130539027</v>
          </cell>
          <cell r="E245">
            <v>0</v>
          </cell>
          <cell r="F245">
            <v>0</v>
          </cell>
        </row>
        <row r="246">
          <cell r="A246" t="str">
            <v>061914</v>
          </cell>
          <cell r="B246" t="str">
            <v>LITTLE ELM ISD</v>
          </cell>
          <cell r="C246">
            <v>5064669143</v>
          </cell>
          <cell r="D246">
            <v>5064669143</v>
          </cell>
          <cell r="E246">
            <v>0</v>
          </cell>
          <cell r="F246">
            <v>0</v>
          </cell>
        </row>
        <row r="247">
          <cell r="A247" t="str">
            <v>062901</v>
          </cell>
          <cell r="B247" t="str">
            <v>CUERO ISD</v>
          </cell>
          <cell r="C247">
            <v>1344283381</v>
          </cell>
          <cell r="D247">
            <v>1344283381</v>
          </cell>
          <cell r="E247">
            <v>0</v>
          </cell>
          <cell r="F247">
            <v>0</v>
          </cell>
        </row>
        <row r="248">
          <cell r="A248" t="str">
            <v>062902</v>
          </cell>
          <cell r="B248" t="str">
            <v>NORDHEIM ISD</v>
          </cell>
          <cell r="C248">
            <v>883296517</v>
          </cell>
          <cell r="D248">
            <v>883296517</v>
          </cell>
          <cell r="E248">
            <v>0</v>
          </cell>
          <cell r="F248">
            <v>0</v>
          </cell>
        </row>
        <row r="249">
          <cell r="A249" t="str">
            <v>062903</v>
          </cell>
          <cell r="B249" t="str">
            <v>YOAKUM ISD</v>
          </cell>
          <cell r="C249">
            <v>768656674</v>
          </cell>
          <cell r="D249">
            <v>768656674</v>
          </cell>
          <cell r="E249">
            <v>0</v>
          </cell>
          <cell r="F249">
            <v>0</v>
          </cell>
        </row>
        <row r="250">
          <cell r="A250" t="str">
            <v>062904</v>
          </cell>
          <cell r="B250" t="str">
            <v>YORKTOWN ISD</v>
          </cell>
          <cell r="C250">
            <v>2529735501</v>
          </cell>
          <cell r="D250">
            <v>2529735501</v>
          </cell>
          <cell r="E250">
            <v>0</v>
          </cell>
          <cell r="F250">
            <v>0</v>
          </cell>
        </row>
        <row r="251">
          <cell r="A251" t="str">
            <v>062905</v>
          </cell>
          <cell r="B251" t="str">
            <v>WESTHOFF ISD</v>
          </cell>
          <cell r="C251">
            <v>1107905828</v>
          </cell>
          <cell r="D251">
            <v>1107905828</v>
          </cell>
          <cell r="E251">
            <v>0</v>
          </cell>
          <cell r="F251">
            <v>0</v>
          </cell>
        </row>
        <row r="252">
          <cell r="A252" t="str">
            <v>062906</v>
          </cell>
          <cell r="B252" t="str">
            <v>MEYERSVILLE ISD</v>
          </cell>
          <cell r="C252">
            <v>77251987</v>
          </cell>
          <cell r="D252">
            <v>77251987</v>
          </cell>
          <cell r="E252">
            <v>0</v>
          </cell>
          <cell r="F252">
            <v>0</v>
          </cell>
        </row>
        <row r="253">
          <cell r="A253" t="str">
            <v>063903</v>
          </cell>
          <cell r="B253" t="str">
            <v>SPUR ISD</v>
          </cell>
          <cell r="C253">
            <v>181920738</v>
          </cell>
          <cell r="D253">
            <v>181920738</v>
          </cell>
          <cell r="E253">
            <v>0</v>
          </cell>
          <cell r="F253">
            <v>0</v>
          </cell>
        </row>
        <row r="254">
          <cell r="A254" t="str">
            <v>063906</v>
          </cell>
          <cell r="B254" t="str">
            <v>PATTON SPRINGS ISD</v>
          </cell>
          <cell r="C254">
            <v>93645093</v>
          </cell>
          <cell r="D254">
            <v>93645093</v>
          </cell>
          <cell r="E254">
            <v>0</v>
          </cell>
          <cell r="F254">
            <v>0</v>
          </cell>
        </row>
        <row r="255">
          <cell r="A255" t="str">
            <v>064903</v>
          </cell>
          <cell r="B255" t="str">
            <v>CARRIZO SPRINGS CISD</v>
          </cell>
          <cell r="C255">
            <v>7188998067</v>
          </cell>
          <cell r="D255">
            <v>7175173437</v>
          </cell>
          <cell r="E255">
            <v>27649260</v>
          </cell>
          <cell r="F255">
            <v>0</v>
          </cell>
        </row>
        <row r="256">
          <cell r="A256" t="str">
            <v>065901</v>
          </cell>
          <cell r="B256" t="str">
            <v>CLARENDON ISD</v>
          </cell>
          <cell r="C256">
            <v>303943427</v>
          </cell>
          <cell r="D256">
            <v>303943427</v>
          </cell>
          <cell r="E256">
            <v>0</v>
          </cell>
          <cell r="F256">
            <v>0</v>
          </cell>
        </row>
        <row r="257">
          <cell r="A257" t="str">
            <v>065902</v>
          </cell>
          <cell r="B257" t="str">
            <v>HEDLEY ISD</v>
          </cell>
          <cell r="C257">
            <v>69110314</v>
          </cell>
          <cell r="D257">
            <v>69110314</v>
          </cell>
          <cell r="E257">
            <v>0</v>
          </cell>
          <cell r="F257">
            <v>0</v>
          </cell>
        </row>
        <row r="258">
          <cell r="A258" t="str">
            <v>066005</v>
          </cell>
          <cell r="B258" t="str">
            <v>RAMIREZ CSD</v>
          </cell>
          <cell r="C258">
            <v>27361091</v>
          </cell>
          <cell r="D258">
            <v>27072434</v>
          </cell>
          <cell r="E258">
            <v>577314</v>
          </cell>
          <cell r="F258">
            <v>0</v>
          </cell>
        </row>
        <row r="259">
          <cell r="A259" t="str">
            <v>066901</v>
          </cell>
          <cell r="B259" t="str">
            <v>BENAVIDES ISD</v>
          </cell>
          <cell r="C259">
            <v>405911791</v>
          </cell>
          <cell r="D259">
            <v>405911791</v>
          </cell>
          <cell r="E259">
            <v>0</v>
          </cell>
          <cell r="F259">
            <v>0</v>
          </cell>
        </row>
        <row r="260">
          <cell r="A260" t="str">
            <v>066902</v>
          </cell>
          <cell r="B260" t="str">
            <v>SAN DIEGO ISD</v>
          </cell>
          <cell r="C260">
            <v>269329992</v>
          </cell>
          <cell r="D260">
            <v>269329992</v>
          </cell>
          <cell r="E260">
            <v>0</v>
          </cell>
          <cell r="F260">
            <v>0</v>
          </cell>
        </row>
        <row r="261">
          <cell r="A261" t="str">
            <v>066903</v>
          </cell>
          <cell r="B261" t="str">
            <v>FREER ISD</v>
          </cell>
          <cell r="C261">
            <v>321997028</v>
          </cell>
          <cell r="D261">
            <v>317680066</v>
          </cell>
          <cell r="E261">
            <v>8633924</v>
          </cell>
          <cell r="F261">
            <v>0</v>
          </cell>
        </row>
        <row r="262">
          <cell r="A262" t="str">
            <v>067902</v>
          </cell>
          <cell r="B262" t="str">
            <v>CISCO ISD</v>
          </cell>
          <cell r="C262">
            <v>576398062</v>
          </cell>
          <cell r="D262">
            <v>576398062</v>
          </cell>
          <cell r="E262">
            <v>0</v>
          </cell>
          <cell r="F262">
            <v>0</v>
          </cell>
        </row>
        <row r="263">
          <cell r="A263" t="str">
            <v>067903</v>
          </cell>
          <cell r="B263" t="str">
            <v>EASTLAND ISD</v>
          </cell>
          <cell r="C263">
            <v>539955242</v>
          </cell>
          <cell r="D263">
            <v>539955242</v>
          </cell>
          <cell r="E263">
            <v>0</v>
          </cell>
          <cell r="F263">
            <v>0</v>
          </cell>
        </row>
        <row r="264">
          <cell r="A264" t="str">
            <v>067904</v>
          </cell>
          <cell r="B264" t="str">
            <v>GORMAN ISD</v>
          </cell>
          <cell r="C264">
            <v>124716103</v>
          </cell>
          <cell r="D264">
            <v>124716103</v>
          </cell>
          <cell r="E264">
            <v>0</v>
          </cell>
          <cell r="F264">
            <v>0</v>
          </cell>
        </row>
        <row r="265">
          <cell r="A265" t="str">
            <v>067907</v>
          </cell>
          <cell r="B265" t="str">
            <v>RANGER ISD</v>
          </cell>
          <cell r="C265">
            <v>154081413</v>
          </cell>
          <cell r="D265">
            <v>154081413</v>
          </cell>
          <cell r="E265">
            <v>0</v>
          </cell>
          <cell r="F265">
            <v>0</v>
          </cell>
        </row>
        <row r="266">
          <cell r="A266" t="str">
            <v>067908</v>
          </cell>
          <cell r="B266" t="str">
            <v>RISING STAR ISD</v>
          </cell>
          <cell r="C266">
            <v>54313062</v>
          </cell>
          <cell r="D266">
            <v>54313062</v>
          </cell>
          <cell r="E266">
            <v>0</v>
          </cell>
          <cell r="F266">
            <v>0</v>
          </cell>
        </row>
        <row r="267">
          <cell r="A267" t="str">
            <v>068901</v>
          </cell>
          <cell r="B267" t="str">
            <v>ECTOR COUNTY ISD</v>
          </cell>
          <cell r="C267">
            <v>15771631371</v>
          </cell>
          <cell r="D267">
            <v>15301000404</v>
          </cell>
          <cell r="E267">
            <v>941261934</v>
          </cell>
          <cell r="F267">
            <v>0</v>
          </cell>
        </row>
        <row r="268">
          <cell r="A268" t="str">
            <v>069901</v>
          </cell>
          <cell r="B268" t="str">
            <v>ROCKSPRINGS ISD</v>
          </cell>
          <cell r="C268">
            <v>420838397</v>
          </cell>
          <cell r="D268">
            <v>420838397</v>
          </cell>
          <cell r="E268">
            <v>0</v>
          </cell>
          <cell r="F268">
            <v>0</v>
          </cell>
        </row>
        <row r="269">
          <cell r="A269" t="str">
            <v>069902</v>
          </cell>
          <cell r="B269" t="str">
            <v>NUECES CANYON CISD</v>
          </cell>
          <cell r="C269">
            <v>249943314</v>
          </cell>
          <cell r="D269">
            <v>249943314</v>
          </cell>
          <cell r="E269">
            <v>0</v>
          </cell>
          <cell r="F269">
            <v>0</v>
          </cell>
        </row>
        <row r="270">
          <cell r="A270" t="str">
            <v>070901</v>
          </cell>
          <cell r="B270" t="str">
            <v>AVALON ISD</v>
          </cell>
          <cell r="C270">
            <v>45468450</v>
          </cell>
          <cell r="D270">
            <v>45468450</v>
          </cell>
          <cell r="E270">
            <v>0</v>
          </cell>
          <cell r="F270">
            <v>0</v>
          </cell>
        </row>
        <row r="271">
          <cell r="A271" t="str">
            <v>070903</v>
          </cell>
          <cell r="B271" t="str">
            <v>ENNIS ISD</v>
          </cell>
          <cell r="C271">
            <v>2394213561</v>
          </cell>
          <cell r="D271">
            <v>2394213561</v>
          </cell>
          <cell r="E271">
            <v>0</v>
          </cell>
          <cell r="F271">
            <v>0</v>
          </cell>
        </row>
        <row r="272">
          <cell r="A272" t="str">
            <v>070905</v>
          </cell>
          <cell r="B272" t="str">
            <v>FERRIS ISD</v>
          </cell>
          <cell r="C272">
            <v>505087141</v>
          </cell>
          <cell r="D272">
            <v>505087141</v>
          </cell>
          <cell r="E272">
            <v>0</v>
          </cell>
          <cell r="F272">
            <v>0</v>
          </cell>
        </row>
        <row r="273">
          <cell r="A273" t="str">
            <v>070907</v>
          </cell>
          <cell r="B273" t="str">
            <v>ITALY ISD</v>
          </cell>
          <cell r="C273">
            <v>149021965</v>
          </cell>
          <cell r="D273">
            <v>149021965</v>
          </cell>
          <cell r="E273">
            <v>0</v>
          </cell>
          <cell r="F273">
            <v>0</v>
          </cell>
        </row>
        <row r="274">
          <cell r="A274" t="str">
            <v>070908</v>
          </cell>
          <cell r="B274" t="str">
            <v>MIDLOTHIAN ISD</v>
          </cell>
          <cell r="C274">
            <v>4761801306</v>
          </cell>
          <cell r="D274">
            <v>4605677124</v>
          </cell>
          <cell r="E274">
            <v>312248364</v>
          </cell>
          <cell r="F274">
            <v>0</v>
          </cell>
        </row>
        <row r="275">
          <cell r="A275" t="str">
            <v>070909</v>
          </cell>
          <cell r="B275" t="str">
            <v>MILFORD ISD</v>
          </cell>
          <cell r="C275">
            <v>100279442</v>
          </cell>
          <cell r="D275">
            <v>100279442</v>
          </cell>
          <cell r="E275">
            <v>0</v>
          </cell>
          <cell r="F275">
            <v>0</v>
          </cell>
        </row>
        <row r="276">
          <cell r="A276" t="str">
            <v>070910</v>
          </cell>
          <cell r="B276" t="str">
            <v>PALMER ISD</v>
          </cell>
          <cell r="C276">
            <v>349292050</v>
          </cell>
          <cell r="D276">
            <v>349292050</v>
          </cell>
          <cell r="E276">
            <v>0</v>
          </cell>
          <cell r="F276">
            <v>0</v>
          </cell>
        </row>
        <row r="277">
          <cell r="A277" t="str">
            <v>070911</v>
          </cell>
          <cell r="B277" t="str">
            <v>RED OAK ISD</v>
          </cell>
          <cell r="C277">
            <v>2058691843</v>
          </cell>
          <cell r="D277">
            <v>2058691843</v>
          </cell>
          <cell r="E277">
            <v>0</v>
          </cell>
          <cell r="F277">
            <v>0</v>
          </cell>
        </row>
        <row r="278">
          <cell r="A278" t="str">
            <v>070912</v>
          </cell>
          <cell r="B278" t="str">
            <v>WAXAHACHIE ISD</v>
          </cell>
          <cell r="C278">
            <v>4533748282</v>
          </cell>
          <cell r="D278">
            <v>4533748282</v>
          </cell>
          <cell r="E278">
            <v>0</v>
          </cell>
          <cell r="F278">
            <v>0</v>
          </cell>
        </row>
        <row r="279">
          <cell r="A279" t="str">
            <v>070915</v>
          </cell>
          <cell r="B279" t="str">
            <v>MAYPEARL ISD</v>
          </cell>
          <cell r="C279">
            <v>395778273</v>
          </cell>
          <cell r="D279">
            <v>395778273</v>
          </cell>
          <cell r="E279">
            <v>0</v>
          </cell>
          <cell r="F279">
            <v>0</v>
          </cell>
        </row>
        <row r="280">
          <cell r="A280" t="str">
            <v>071901</v>
          </cell>
          <cell r="B280" t="str">
            <v>CLINT ISD</v>
          </cell>
          <cell r="C280">
            <v>1469984114</v>
          </cell>
          <cell r="D280">
            <v>1469984114</v>
          </cell>
          <cell r="E280">
            <v>0</v>
          </cell>
          <cell r="F280">
            <v>0</v>
          </cell>
        </row>
        <row r="281">
          <cell r="A281" t="str">
            <v>071902</v>
          </cell>
          <cell r="B281" t="str">
            <v>EL PASO ISD</v>
          </cell>
          <cell r="C281">
            <v>16705766185</v>
          </cell>
          <cell r="D281">
            <v>16705766185</v>
          </cell>
          <cell r="E281">
            <v>0</v>
          </cell>
          <cell r="F281">
            <v>0</v>
          </cell>
        </row>
        <row r="282">
          <cell r="A282" t="str">
            <v>071903</v>
          </cell>
          <cell r="B282" t="str">
            <v>FABENS ISD</v>
          </cell>
          <cell r="C282">
            <v>207779404</v>
          </cell>
          <cell r="D282">
            <v>207779404</v>
          </cell>
          <cell r="E282">
            <v>0</v>
          </cell>
          <cell r="F282">
            <v>0</v>
          </cell>
        </row>
        <row r="283">
          <cell r="A283" t="str">
            <v>071904</v>
          </cell>
          <cell r="B283" t="str">
            <v>SAN ELIZARIO ISD</v>
          </cell>
          <cell r="C283">
            <v>241024086</v>
          </cell>
          <cell r="D283">
            <v>241024086</v>
          </cell>
          <cell r="E283">
            <v>0</v>
          </cell>
          <cell r="F283">
            <v>0</v>
          </cell>
        </row>
        <row r="284">
          <cell r="A284" t="str">
            <v>071905</v>
          </cell>
          <cell r="B284" t="str">
            <v>YSLETA ISD</v>
          </cell>
          <cell r="C284">
            <v>7488305301</v>
          </cell>
          <cell r="D284">
            <v>7091959548</v>
          </cell>
          <cell r="E284">
            <v>792691506</v>
          </cell>
          <cell r="F284">
            <v>0</v>
          </cell>
        </row>
        <row r="285">
          <cell r="A285" t="str">
            <v>071906</v>
          </cell>
          <cell r="B285" t="str">
            <v>ANTHONY ISD</v>
          </cell>
          <cell r="C285">
            <v>199041504</v>
          </cell>
          <cell r="D285">
            <v>199041504</v>
          </cell>
          <cell r="E285">
            <v>0</v>
          </cell>
          <cell r="F285">
            <v>0</v>
          </cell>
        </row>
        <row r="286">
          <cell r="A286" t="str">
            <v>071907</v>
          </cell>
          <cell r="B286" t="str">
            <v>CANUTILLO ISD</v>
          </cell>
          <cell r="C286">
            <v>2473816775</v>
          </cell>
          <cell r="D286">
            <v>2473816775</v>
          </cell>
          <cell r="E286">
            <v>0</v>
          </cell>
          <cell r="F286">
            <v>0</v>
          </cell>
        </row>
        <row r="287">
          <cell r="A287" t="str">
            <v>071908</v>
          </cell>
          <cell r="B287" t="str">
            <v>TORNILLO ISD</v>
          </cell>
          <cell r="C287">
            <v>82101713</v>
          </cell>
          <cell r="D287">
            <v>82101713</v>
          </cell>
          <cell r="E287">
            <v>0</v>
          </cell>
          <cell r="F287">
            <v>0</v>
          </cell>
        </row>
        <row r="288">
          <cell r="A288" t="str">
            <v>071909</v>
          </cell>
          <cell r="B288" t="str">
            <v>SOCORRO ISD</v>
          </cell>
          <cell r="C288">
            <v>10926607449</v>
          </cell>
          <cell r="D288">
            <v>10926607449</v>
          </cell>
          <cell r="E288">
            <v>0</v>
          </cell>
          <cell r="F288">
            <v>0</v>
          </cell>
        </row>
        <row r="289">
          <cell r="A289" t="str">
            <v>072901</v>
          </cell>
          <cell r="B289" t="str">
            <v>THREE WAY ISD</v>
          </cell>
          <cell r="C289">
            <v>56383893</v>
          </cell>
          <cell r="D289">
            <v>56383893</v>
          </cell>
          <cell r="E289">
            <v>0</v>
          </cell>
          <cell r="F289">
            <v>0</v>
          </cell>
        </row>
        <row r="290">
          <cell r="A290" t="str">
            <v>072902</v>
          </cell>
          <cell r="B290" t="str">
            <v>DUBLIN ISD</v>
          </cell>
          <cell r="C290">
            <v>361252037</v>
          </cell>
          <cell r="D290">
            <v>361252037</v>
          </cell>
          <cell r="E290">
            <v>0</v>
          </cell>
          <cell r="F290">
            <v>0</v>
          </cell>
        </row>
        <row r="291">
          <cell r="A291" t="str">
            <v>072903</v>
          </cell>
          <cell r="B291" t="str">
            <v>STEPHENVILLE ISD</v>
          </cell>
          <cell r="C291">
            <v>1947167550</v>
          </cell>
          <cell r="D291">
            <v>1947167550</v>
          </cell>
          <cell r="E291">
            <v>0</v>
          </cell>
          <cell r="F291">
            <v>0</v>
          </cell>
        </row>
        <row r="292">
          <cell r="A292" t="str">
            <v>072904</v>
          </cell>
          <cell r="B292" t="str">
            <v>BLUFF DALE ISD</v>
          </cell>
          <cell r="C292">
            <v>174281169</v>
          </cell>
          <cell r="D292">
            <v>174281169</v>
          </cell>
          <cell r="E292">
            <v>0</v>
          </cell>
          <cell r="F292">
            <v>0</v>
          </cell>
        </row>
        <row r="293">
          <cell r="A293" t="str">
            <v>072908</v>
          </cell>
          <cell r="B293" t="str">
            <v>HUCKABAY ISD</v>
          </cell>
          <cell r="C293">
            <v>179391386</v>
          </cell>
          <cell r="D293">
            <v>179391386</v>
          </cell>
          <cell r="E293">
            <v>0</v>
          </cell>
          <cell r="F293">
            <v>0</v>
          </cell>
        </row>
        <row r="294">
          <cell r="A294" t="str">
            <v>072909</v>
          </cell>
          <cell r="B294" t="str">
            <v>LINGLEVILLE ISD</v>
          </cell>
          <cell r="C294">
            <v>111937654</v>
          </cell>
          <cell r="D294">
            <v>111937654</v>
          </cell>
          <cell r="E294">
            <v>0</v>
          </cell>
          <cell r="F294">
            <v>0</v>
          </cell>
        </row>
        <row r="295">
          <cell r="A295" t="str">
            <v>072910</v>
          </cell>
          <cell r="B295" t="str">
            <v>MORGAN MILL ISD</v>
          </cell>
          <cell r="C295">
            <v>103439566</v>
          </cell>
          <cell r="D295">
            <v>103439566</v>
          </cell>
          <cell r="E295">
            <v>0</v>
          </cell>
          <cell r="F295">
            <v>0</v>
          </cell>
        </row>
        <row r="296">
          <cell r="A296" t="str">
            <v>073901</v>
          </cell>
          <cell r="B296" t="str">
            <v>CHILTON ISD</v>
          </cell>
          <cell r="C296">
            <v>79778528</v>
          </cell>
          <cell r="D296">
            <v>79778528</v>
          </cell>
          <cell r="E296">
            <v>0</v>
          </cell>
          <cell r="F296">
            <v>0</v>
          </cell>
        </row>
        <row r="297">
          <cell r="A297" t="str">
            <v>073903</v>
          </cell>
          <cell r="B297" t="str">
            <v>MARLIN ISD</v>
          </cell>
          <cell r="C297">
            <v>279731203</v>
          </cell>
          <cell r="D297">
            <v>279731203</v>
          </cell>
          <cell r="E297">
            <v>0</v>
          </cell>
          <cell r="F297">
            <v>0</v>
          </cell>
        </row>
        <row r="298">
          <cell r="A298" t="str">
            <v>073904</v>
          </cell>
          <cell r="B298" t="str">
            <v>WESTPHALIA ISD</v>
          </cell>
          <cell r="C298">
            <v>19140533</v>
          </cell>
          <cell r="D298">
            <v>19140533</v>
          </cell>
          <cell r="E298">
            <v>0</v>
          </cell>
          <cell r="F298">
            <v>0</v>
          </cell>
        </row>
        <row r="299">
          <cell r="A299" t="str">
            <v>073905</v>
          </cell>
          <cell r="B299" t="str">
            <v>ROSEBUD-LOTT ISD</v>
          </cell>
          <cell r="C299">
            <v>228025551</v>
          </cell>
          <cell r="D299">
            <v>228025551</v>
          </cell>
          <cell r="E299">
            <v>0</v>
          </cell>
          <cell r="F299">
            <v>0</v>
          </cell>
        </row>
        <row r="300">
          <cell r="A300" t="str">
            <v>074903</v>
          </cell>
          <cell r="B300" t="str">
            <v>BONHAM ISD</v>
          </cell>
          <cell r="C300">
            <v>796216105</v>
          </cell>
          <cell r="D300">
            <v>796216105</v>
          </cell>
          <cell r="E300">
            <v>0</v>
          </cell>
          <cell r="F300">
            <v>0</v>
          </cell>
        </row>
        <row r="301">
          <cell r="A301" t="str">
            <v>074904</v>
          </cell>
          <cell r="B301" t="str">
            <v>DODD CITY ISD</v>
          </cell>
          <cell r="C301">
            <v>70319221</v>
          </cell>
          <cell r="D301">
            <v>70319221</v>
          </cell>
          <cell r="E301">
            <v>0</v>
          </cell>
          <cell r="F301">
            <v>0</v>
          </cell>
        </row>
        <row r="302">
          <cell r="A302" t="str">
            <v>074905</v>
          </cell>
          <cell r="B302" t="str">
            <v>ECTOR ISD</v>
          </cell>
          <cell r="C302">
            <v>57212639</v>
          </cell>
          <cell r="D302">
            <v>57212639</v>
          </cell>
          <cell r="E302">
            <v>0</v>
          </cell>
          <cell r="F302">
            <v>0</v>
          </cell>
        </row>
        <row r="303">
          <cell r="A303" t="str">
            <v>074907</v>
          </cell>
          <cell r="B303" t="str">
            <v>HONEY GROVE ISD</v>
          </cell>
          <cell r="C303">
            <v>217159074</v>
          </cell>
          <cell r="D303">
            <v>217159074</v>
          </cell>
          <cell r="E303">
            <v>0</v>
          </cell>
          <cell r="F303">
            <v>0</v>
          </cell>
        </row>
        <row r="304">
          <cell r="A304" t="str">
            <v>074909</v>
          </cell>
          <cell r="B304" t="str">
            <v>LEONARD ISD</v>
          </cell>
          <cell r="C304">
            <v>237164939</v>
          </cell>
          <cell r="D304">
            <v>237164939</v>
          </cell>
          <cell r="E304">
            <v>0</v>
          </cell>
          <cell r="F304">
            <v>0</v>
          </cell>
        </row>
        <row r="305">
          <cell r="A305" t="str">
            <v>074911</v>
          </cell>
          <cell r="B305" t="str">
            <v>SAVOY ISD</v>
          </cell>
          <cell r="C305">
            <v>121208598</v>
          </cell>
          <cell r="D305">
            <v>121208598</v>
          </cell>
          <cell r="E305">
            <v>0</v>
          </cell>
          <cell r="F305">
            <v>0</v>
          </cell>
        </row>
        <row r="306">
          <cell r="A306" t="str">
            <v>074912</v>
          </cell>
          <cell r="B306" t="str">
            <v>TRENTON ISD</v>
          </cell>
          <cell r="C306">
            <v>256472583</v>
          </cell>
          <cell r="D306">
            <v>256472583</v>
          </cell>
          <cell r="E306">
            <v>0</v>
          </cell>
          <cell r="F306">
            <v>0</v>
          </cell>
        </row>
        <row r="307">
          <cell r="A307" t="str">
            <v>074917</v>
          </cell>
          <cell r="B307" t="str">
            <v>SAM RAYBURN ISD</v>
          </cell>
          <cell r="C307">
            <v>127984171</v>
          </cell>
          <cell r="D307">
            <v>127984171</v>
          </cell>
          <cell r="E307">
            <v>0</v>
          </cell>
          <cell r="F307">
            <v>0</v>
          </cell>
        </row>
        <row r="308">
          <cell r="A308" t="str">
            <v>075901</v>
          </cell>
          <cell r="B308" t="str">
            <v>FLATONIA ISD</v>
          </cell>
          <cell r="C308">
            <v>472248251</v>
          </cell>
          <cell r="D308">
            <v>472248251</v>
          </cell>
          <cell r="E308">
            <v>0</v>
          </cell>
          <cell r="F308">
            <v>0</v>
          </cell>
        </row>
        <row r="309">
          <cell r="A309" t="str">
            <v>075902</v>
          </cell>
          <cell r="B309" t="str">
            <v>LA GRANGE ISD</v>
          </cell>
          <cell r="C309">
            <v>1260325953</v>
          </cell>
          <cell r="D309">
            <v>1260325953</v>
          </cell>
          <cell r="E309">
            <v>0</v>
          </cell>
          <cell r="F309">
            <v>0</v>
          </cell>
        </row>
        <row r="310">
          <cell r="A310" t="str">
            <v>075903</v>
          </cell>
          <cell r="B310" t="str">
            <v>SCHULENBURG ISD</v>
          </cell>
          <cell r="C310">
            <v>502638110</v>
          </cell>
          <cell r="D310">
            <v>502638110</v>
          </cell>
          <cell r="E310">
            <v>0</v>
          </cell>
          <cell r="F310">
            <v>0</v>
          </cell>
        </row>
        <row r="311">
          <cell r="A311" t="str">
            <v>075906</v>
          </cell>
          <cell r="B311" t="str">
            <v>FAYETTEVILLE ISD</v>
          </cell>
          <cell r="C311">
            <v>245751785</v>
          </cell>
          <cell r="D311">
            <v>245751785</v>
          </cell>
          <cell r="E311">
            <v>0</v>
          </cell>
          <cell r="F311">
            <v>0</v>
          </cell>
        </row>
        <row r="312">
          <cell r="A312" t="str">
            <v>075908</v>
          </cell>
          <cell r="B312" t="str">
            <v>ROUND TOP-CARMINE ISD</v>
          </cell>
          <cell r="C312">
            <v>408968247</v>
          </cell>
          <cell r="D312">
            <v>394910191</v>
          </cell>
          <cell r="E312">
            <v>28116112</v>
          </cell>
          <cell r="F312">
            <v>0</v>
          </cell>
        </row>
        <row r="313">
          <cell r="A313" t="str">
            <v>076903</v>
          </cell>
          <cell r="B313" t="str">
            <v>ROBY CISD</v>
          </cell>
          <cell r="C313">
            <v>128289985</v>
          </cell>
          <cell r="D313">
            <v>128289985</v>
          </cell>
          <cell r="E313">
            <v>0</v>
          </cell>
          <cell r="F313">
            <v>0</v>
          </cell>
        </row>
        <row r="314">
          <cell r="A314" t="str">
            <v>076904</v>
          </cell>
          <cell r="B314" t="str">
            <v>ROTAN ISD</v>
          </cell>
          <cell r="C314">
            <v>173965786</v>
          </cell>
          <cell r="D314">
            <v>173965786</v>
          </cell>
          <cell r="E314">
            <v>0</v>
          </cell>
          <cell r="F314">
            <v>0</v>
          </cell>
        </row>
        <row r="315">
          <cell r="A315" t="str">
            <v>077901</v>
          </cell>
          <cell r="B315" t="str">
            <v>FLOYDADA ISD</v>
          </cell>
          <cell r="C315">
            <v>323631170</v>
          </cell>
          <cell r="D315">
            <v>323631170</v>
          </cell>
          <cell r="E315">
            <v>0</v>
          </cell>
          <cell r="F315">
            <v>0</v>
          </cell>
        </row>
        <row r="316">
          <cell r="A316" t="str">
            <v>077902</v>
          </cell>
          <cell r="B316" t="str">
            <v>LOCKNEY ISD</v>
          </cell>
          <cell r="C316">
            <v>284616209</v>
          </cell>
          <cell r="D316">
            <v>284616209</v>
          </cell>
          <cell r="E316">
            <v>0</v>
          </cell>
          <cell r="F316">
            <v>0</v>
          </cell>
        </row>
        <row r="317">
          <cell r="A317" t="str">
            <v>078901</v>
          </cell>
          <cell r="B317" t="str">
            <v>CROWELL ISD</v>
          </cell>
          <cell r="C317">
            <v>245337286</v>
          </cell>
          <cell r="D317">
            <v>245337286</v>
          </cell>
          <cell r="E317">
            <v>0</v>
          </cell>
          <cell r="F317">
            <v>0</v>
          </cell>
        </row>
        <row r="318">
          <cell r="A318" t="str">
            <v>079901</v>
          </cell>
          <cell r="B318" t="str">
            <v>LAMAR CISD</v>
          </cell>
          <cell r="C318">
            <v>17044072472</v>
          </cell>
          <cell r="D318">
            <v>17044072472</v>
          </cell>
          <cell r="E318">
            <v>0</v>
          </cell>
          <cell r="F318">
            <v>0</v>
          </cell>
        </row>
        <row r="319">
          <cell r="A319" t="str">
            <v>079906</v>
          </cell>
          <cell r="B319" t="str">
            <v>NEEDVILLE ISD</v>
          </cell>
          <cell r="C319">
            <v>1070495018</v>
          </cell>
          <cell r="D319">
            <v>1070495018</v>
          </cell>
          <cell r="E319">
            <v>0</v>
          </cell>
          <cell r="F319">
            <v>0</v>
          </cell>
        </row>
        <row r="320">
          <cell r="A320" t="str">
            <v>079907</v>
          </cell>
          <cell r="B320" t="str">
            <v>FORT BEND ISD</v>
          </cell>
          <cell r="C320">
            <v>41254783659</v>
          </cell>
          <cell r="D320">
            <v>41254783659</v>
          </cell>
          <cell r="E320">
            <v>0</v>
          </cell>
          <cell r="F320">
            <v>0</v>
          </cell>
        </row>
        <row r="321">
          <cell r="A321" t="str">
            <v>079910</v>
          </cell>
          <cell r="B321" t="str">
            <v>STAFFORD MSD</v>
          </cell>
          <cell r="C321">
            <v>2682290986</v>
          </cell>
          <cell r="D321">
            <v>2631442366</v>
          </cell>
          <cell r="E321">
            <v>101697240</v>
          </cell>
          <cell r="F321">
            <v>0</v>
          </cell>
        </row>
        <row r="322">
          <cell r="A322" t="str">
            <v>080901</v>
          </cell>
          <cell r="B322" t="str">
            <v>MOUNT VERNON ISD</v>
          </cell>
          <cell r="C322">
            <v>1079749240</v>
          </cell>
          <cell r="D322">
            <v>1079749240</v>
          </cell>
          <cell r="E322">
            <v>0</v>
          </cell>
          <cell r="F322">
            <v>0</v>
          </cell>
        </row>
        <row r="323">
          <cell r="A323" t="str">
            <v>081902</v>
          </cell>
          <cell r="B323" t="str">
            <v>FAIRFIELD ISD</v>
          </cell>
          <cell r="C323">
            <v>1204012391</v>
          </cell>
          <cell r="D323">
            <v>1204012391</v>
          </cell>
          <cell r="E323">
            <v>0</v>
          </cell>
          <cell r="F323">
            <v>0</v>
          </cell>
        </row>
        <row r="324">
          <cell r="A324" t="str">
            <v>081904</v>
          </cell>
          <cell r="B324" t="str">
            <v>TEAGUE ISD</v>
          </cell>
          <cell r="C324">
            <v>730979791</v>
          </cell>
          <cell r="D324">
            <v>730979791</v>
          </cell>
          <cell r="E324">
            <v>0</v>
          </cell>
          <cell r="F324">
            <v>0</v>
          </cell>
        </row>
        <row r="325">
          <cell r="A325" t="str">
            <v>081905</v>
          </cell>
          <cell r="B325" t="str">
            <v>WORTHAM ISD</v>
          </cell>
          <cell r="C325">
            <v>163796053</v>
          </cell>
          <cell r="D325">
            <v>163796053</v>
          </cell>
          <cell r="E325">
            <v>0</v>
          </cell>
          <cell r="F325">
            <v>0</v>
          </cell>
        </row>
        <row r="326">
          <cell r="A326" t="str">
            <v>081906</v>
          </cell>
          <cell r="B326" t="str">
            <v>DEW ISD</v>
          </cell>
          <cell r="C326">
            <v>170332218</v>
          </cell>
          <cell r="D326">
            <v>170332218</v>
          </cell>
          <cell r="E326">
            <v>0</v>
          </cell>
          <cell r="F326">
            <v>0</v>
          </cell>
        </row>
        <row r="327">
          <cell r="A327" t="str">
            <v>082902</v>
          </cell>
          <cell r="B327" t="str">
            <v>DILLEY ISD</v>
          </cell>
          <cell r="C327">
            <v>1268081388</v>
          </cell>
          <cell r="D327">
            <v>1268081388</v>
          </cell>
          <cell r="E327">
            <v>0</v>
          </cell>
          <cell r="F327">
            <v>0</v>
          </cell>
        </row>
        <row r="328">
          <cell r="A328" t="str">
            <v>082903</v>
          </cell>
          <cell r="B328" t="str">
            <v>PEARSALL ISD</v>
          </cell>
          <cell r="C328">
            <v>1229828979</v>
          </cell>
          <cell r="D328">
            <v>1229828979</v>
          </cell>
          <cell r="E328">
            <v>0</v>
          </cell>
          <cell r="F328">
            <v>0</v>
          </cell>
        </row>
        <row r="329">
          <cell r="A329" t="str">
            <v>083901</v>
          </cell>
          <cell r="B329" t="str">
            <v>SEAGRAVES ISD</v>
          </cell>
          <cell r="C329">
            <v>221223749</v>
          </cell>
          <cell r="D329">
            <v>221223749</v>
          </cell>
          <cell r="E329">
            <v>0</v>
          </cell>
          <cell r="F329">
            <v>0</v>
          </cell>
        </row>
        <row r="330">
          <cell r="A330" t="str">
            <v>083902</v>
          </cell>
          <cell r="B330" t="str">
            <v>LOOP ISD</v>
          </cell>
          <cell r="C330">
            <v>222915479</v>
          </cell>
          <cell r="D330">
            <v>221991953</v>
          </cell>
          <cell r="E330">
            <v>1847052</v>
          </cell>
          <cell r="F330">
            <v>0</v>
          </cell>
        </row>
        <row r="331">
          <cell r="A331" t="str">
            <v>083903</v>
          </cell>
          <cell r="B331" t="str">
            <v>SEMINOLE ISD</v>
          </cell>
          <cell r="C331">
            <v>3584435847</v>
          </cell>
          <cell r="D331">
            <v>3584435847</v>
          </cell>
          <cell r="E331">
            <v>0</v>
          </cell>
          <cell r="F331">
            <v>0</v>
          </cell>
        </row>
        <row r="332">
          <cell r="A332" t="str">
            <v>084901</v>
          </cell>
          <cell r="B332" t="str">
            <v>DICKINSON ISD</v>
          </cell>
          <cell r="C332">
            <v>4836847869</v>
          </cell>
          <cell r="D332">
            <v>4836847869</v>
          </cell>
          <cell r="E332">
            <v>0</v>
          </cell>
          <cell r="F332">
            <v>0</v>
          </cell>
        </row>
        <row r="333">
          <cell r="A333" t="str">
            <v>084902</v>
          </cell>
          <cell r="B333" t="str">
            <v>GALVESTON ISD</v>
          </cell>
          <cell r="C333">
            <v>9337573528</v>
          </cell>
          <cell r="D333">
            <v>9101643111</v>
          </cell>
          <cell r="E333">
            <v>471860834</v>
          </cell>
          <cell r="F333">
            <v>0</v>
          </cell>
        </row>
        <row r="334">
          <cell r="A334" t="str">
            <v>084903</v>
          </cell>
          <cell r="B334" t="str">
            <v>HIGH ISLAND ISD</v>
          </cell>
          <cell r="C334">
            <v>136588460</v>
          </cell>
          <cell r="D334">
            <v>136086447</v>
          </cell>
          <cell r="E334">
            <v>1004026</v>
          </cell>
          <cell r="F334">
            <v>0</v>
          </cell>
        </row>
        <row r="335">
          <cell r="A335" t="str">
            <v>084906</v>
          </cell>
          <cell r="B335" t="str">
            <v>TEXAS CITY ISD</v>
          </cell>
          <cell r="C335">
            <v>6027251275</v>
          </cell>
          <cell r="D335">
            <v>5879212987</v>
          </cell>
          <cell r="E335">
            <v>296076576</v>
          </cell>
          <cell r="F335">
            <v>0</v>
          </cell>
        </row>
        <row r="336">
          <cell r="A336" t="str">
            <v>084908</v>
          </cell>
          <cell r="B336" t="str">
            <v>HITCHCOCK ISD</v>
          </cell>
          <cell r="C336">
            <v>918843914</v>
          </cell>
          <cell r="D336">
            <v>918843914</v>
          </cell>
          <cell r="E336">
            <v>0</v>
          </cell>
          <cell r="F336">
            <v>0</v>
          </cell>
        </row>
        <row r="337">
          <cell r="A337" t="str">
            <v>084909</v>
          </cell>
          <cell r="B337" t="str">
            <v>SANTA FE ISD</v>
          </cell>
          <cell r="C337">
            <v>1572873577</v>
          </cell>
          <cell r="D337">
            <v>1572873577</v>
          </cell>
          <cell r="E337">
            <v>0</v>
          </cell>
          <cell r="F337">
            <v>0</v>
          </cell>
        </row>
        <row r="338">
          <cell r="A338" t="str">
            <v>084910</v>
          </cell>
          <cell r="B338" t="str">
            <v>CLEAR CREEK ISD</v>
          </cell>
          <cell r="C338">
            <v>24684711431</v>
          </cell>
          <cell r="D338">
            <v>24318517712</v>
          </cell>
          <cell r="E338">
            <v>732387438</v>
          </cell>
          <cell r="F338">
            <v>0</v>
          </cell>
        </row>
        <row r="339">
          <cell r="A339" t="str">
            <v>084911</v>
          </cell>
          <cell r="B339" t="str">
            <v>FRIENDSWOOD ISD</v>
          </cell>
          <cell r="C339">
            <v>3211207211</v>
          </cell>
          <cell r="D339">
            <v>3211207211</v>
          </cell>
          <cell r="E339">
            <v>0</v>
          </cell>
          <cell r="F339">
            <v>0</v>
          </cell>
        </row>
        <row r="340">
          <cell r="A340" t="str">
            <v>085902</v>
          </cell>
          <cell r="B340" t="str">
            <v>POST ISD</v>
          </cell>
          <cell r="C340">
            <v>463639359</v>
          </cell>
          <cell r="D340">
            <v>463639359</v>
          </cell>
          <cell r="E340">
            <v>0</v>
          </cell>
          <cell r="F340">
            <v>0</v>
          </cell>
        </row>
        <row r="341">
          <cell r="A341" t="str">
            <v>085903</v>
          </cell>
          <cell r="B341" t="str">
            <v>SOUTHLAND ISD</v>
          </cell>
          <cell r="C341">
            <v>59375804</v>
          </cell>
          <cell r="D341">
            <v>59375804</v>
          </cell>
          <cell r="E341">
            <v>0</v>
          </cell>
          <cell r="F341">
            <v>0</v>
          </cell>
        </row>
        <row r="342">
          <cell r="A342" t="str">
            <v>086024</v>
          </cell>
          <cell r="B342" t="str">
            <v>DOSS CONSOLIDATED CSD</v>
          </cell>
          <cell r="C342">
            <v>55049892</v>
          </cell>
          <cell r="D342">
            <v>55049892</v>
          </cell>
          <cell r="E342">
            <v>0</v>
          </cell>
          <cell r="F342">
            <v>0</v>
          </cell>
        </row>
        <row r="343">
          <cell r="A343" t="str">
            <v>086901</v>
          </cell>
          <cell r="B343" t="str">
            <v>FREDERICKSBURG ISD</v>
          </cell>
          <cell r="C343">
            <v>4141295478</v>
          </cell>
          <cell r="D343">
            <v>4141295478</v>
          </cell>
          <cell r="E343">
            <v>0</v>
          </cell>
          <cell r="F343">
            <v>0</v>
          </cell>
        </row>
        <row r="344">
          <cell r="A344" t="str">
            <v>086902</v>
          </cell>
          <cell r="B344" t="str">
            <v>HARPER ISD</v>
          </cell>
          <cell r="C344">
            <v>481948810</v>
          </cell>
          <cell r="D344">
            <v>481948810</v>
          </cell>
          <cell r="E344">
            <v>0</v>
          </cell>
          <cell r="F344">
            <v>0</v>
          </cell>
        </row>
        <row r="345">
          <cell r="A345" t="str">
            <v>087901</v>
          </cell>
          <cell r="B345" t="str">
            <v>GLASSCOCK COUNTY ISD</v>
          </cell>
          <cell r="C345">
            <v>4280116747</v>
          </cell>
          <cell r="D345">
            <v>4277416940</v>
          </cell>
          <cell r="E345">
            <v>5399614</v>
          </cell>
          <cell r="F345">
            <v>0</v>
          </cell>
        </row>
        <row r="346">
          <cell r="A346" t="str">
            <v>088902</v>
          </cell>
          <cell r="B346" t="str">
            <v>GOLIAD ISD</v>
          </cell>
          <cell r="C346">
            <v>977105599</v>
          </cell>
          <cell r="D346">
            <v>951300255</v>
          </cell>
          <cell r="E346">
            <v>51610688</v>
          </cell>
          <cell r="F346">
            <v>0</v>
          </cell>
        </row>
        <row r="347">
          <cell r="A347" t="str">
            <v>089901</v>
          </cell>
          <cell r="B347" t="str">
            <v>GONZALES ISD</v>
          </cell>
          <cell r="C347">
            <v>1687448068</v>
          </cell>
          <cell r="D347">
            <v>1687448068</v>
          </cell>
          <cell r="E347">
            <v>0</v>
          </cell>
          <cell r="F347">
            <v>0</v>
          </cell>
        </row>
        <row r="348">
          <cell r="A348" t="str">
            <v>089903</v>
          </cell>
          <cell r="B348" t="str">
            <v>NIXON-SMILEY CISD</v>
          </cell>
          <cell r="C348">
            <v>1121412352</v>
          </cell>
          <cell r="D348">
            <v>1113244764</v>
          </cell>
          <cell r="E348">
            <v>16335176</v>
          </cell>
          <cell r="F348">
            <v>0</v>
          </cell>
        </row>
        <row r="349">
          <cell r="A349" t="str">
            <v>089905</v>
          </cell>
          <cell r="B349" t="str">
            <v>WAELDER ISD</v>
          </cell>
          <cell r="C349">
            <v>229671735</v>
          </cell>
          <cell r="D349">
            <v>229671735</v>
          </cell>
          <cell r="E349">
            <v>0</v>
          </cell>
          <cell r="F349">
            <v>0</v>
          </cell>
        </row>
        <row r="350">
          <cell r="A350" t="str">
            <v>090902</v>
          </cell>
          <cell r="B350" t="str">
            <v>LEFORS ISD</v>
          </cell>
          <cell r="C350">
            <v>112189949</v>
          </cell>
          <cell r="D350">
            <v>112189949</v>
          </cell>
          <cell r="E350">
            <v>0</v>
          </cell>
          <cell r="F350">
            <v>0</v>
          </cell>
        </row>
        <row r="351">
          <cell r="A351" t="str">
            <v>090903</v>
          </cell>
          <cell r="B351" t="str">
            <v>MCLEAN ISD</v>
          </cell>
          <cell r="C351">
            <v>105261726</v>
          </cell>
          <cell r="D351">
            <v>105261726</v>
          </cell>
          <cell r="E351">
            <v>0</v>
          </cell>
          <cell r="F351">
            <v>0</v>
          </cell>
        </row>
        <row r="352">
          <cell r="A352" t="str">
            <v>090904</v>
          </cell>
          <cell r="B352" t="str">
            <v>PAMPA ISD</v>
          </cell>
          <cell r="C352">
            <v>1138372942</v>
          </cell>
          <cell r="D352">
            <v>1138372942</v>
          </cell>
          <cell r="E352">
            <v>0</v>
          </cell>
          <cell r="F352">
            <v>0</v>
          </cell>
        </row>
        <row r="353">
          <cell r="A353" t="str">
            <v>090905</v>
          </cell>
          <cell r="B353" t="str">
            <v>GRANDVIEW-HOPKINS ISD</v>
          </cell>
          <cell r="C353">
            <v>106008666</v>
          </cell>
          <cell r="D353">
            <v>106008666</v>
          </cell>
          <cell r="E353">
            <v>0</v>
          </cell>
          <cell r="F353">
            <v>0</v>
          </cell>
        </row>
        <row r="354">
          <cell r="A354" t="str">
            <v>091901</v>
          </cell>
          <cell r="B354" t="str">
            <v>BELLS ISD</v>
          </cell>
          <cell r="C354">
            <v>299905077</v>
          </cell>
          <cell r="D354">
            <v>299905077</v>
          </cell>
          <cell r="E354">
            <v>0</v>
          </cell>
          <cell r="F354">
            <v>0</v>
          </cell>
        </row>
        <row r="355">
          <cell r="A355" t="str">
            <v>091902</v>
          </cell>
          <cell r="B355" t="str">
            <v>COLLINSVILLE ISD</v>
          </cell>
          <cell r="C355">
            <v>218238867</v>
          </cell>
          <cell r="D355">
            <v>218238867</v>
          </cell>
          <cell r="E355">
            <v>0</v>
          </cell>
          <cell r="F355">
            <v>0</v>
          </cell>
        </row>
        <row r="356">
          <cell r="A356" t="str">
            <v>091903</v>
          </cell>
          <cell r="B356" t="str">
            <v>DENISON ISD</v>
          </cell>
          <cell r="C356">
            <v>2029053892</v>
          </cell>
          <cell r="D356">
            <v>2029053892</v>
          </cell>
          <cell r="E356">
            <v>0</v>
          </cell>
          <cell r="F356">
            <v>0</v>
          </cell>
        </row>
        <row r="357">
          <cell r="A357" t="str">
            <v>091905</v>
          </cell>
          <cell r="B357" t="str">
            <v>HOWE ISD</v>
          </cell>
          <cell r="C357">
            <v>341559789</v>
          </cell>
          <cell r="D357">
            <v>341559789</v>
          </cell>
          <cell r="E357">
            <v>0</v>
          </cell>
          <cell r="F357">
            <v>0</v>
          </cell>
        </row>
        <row r="358">
          <cell r="A358" t="str">
            <v>091906</v>
          </cell>
          <cell r="B358" t="str">
            <v>SHERMAN ISD</v>
          </cell>
          <cell r="C358">
            <v>3507611856</v>
          </cell>
          <cell r="D358">
            <v>3507611856</v>
          </cell>
          <cell r="E358">
            <v>0</v>
          </cell>
          <cell r="F358">
            <v>0</v>
          </cell>
        </row>
        <row r="359">
          <cell r="A359" t="str">
            <v>091907</v>
          </cell>
          <cell r="B359" t="str">
            <v>TIOGA ISD</v>
          </cell>
          <cell r="C359">
            <v>124913239</v>
          </cell>
          <cell r="D359">
            <v>124913239</v>
          </cell>
          <cell r="E359">
            <v>0</v>
          </cell>
          <cell r="F359">
            <v>0</v>
          </cell>
        </row>
        <row r="360">
          <cell r="A360" t="str">
            <v>091908</v>
          </cell>
          <cell r="B360" t="str">
            <v>VAN ALSTYNE ISD</v>
          </cell>
          <cell r="C360">
            <v>788266801</v>
          </cell>
          <cell r="D360">
            <v>788266801</v>
          </cell>
          <cell r="E360">
            <v>0</v>
          </cell>
          <cell r="F360">
            <v>0</v>
          </cell>
        </row>
        <row r="361">
          <cell r="A361" t="str">
            <v>091909</v>
          </cell>
          <cell r="B361" t="str">
            <v>WHITESBORO ISD</v>
          </cell>
          <cell r="C361">
            <v>885275989</v>
          </cell>
          <cell r="D361">
            <v>885275989</v>
          </cell>
          <cell r="E361">
            <v>0</v>
          </cell>
          <cell r="F361">
            <v>0</v>
          </cell>
        </row>
        <row r="362">
          <cell r="A362" t="str">
            <v>091910</v>
          </cell>
          <cell r="B362" t="str">
            <v>WHITEWRIGHT ISD</v>
          </cell>
          <cell r="C362">
            <v>327497808</v>
          </cell>
          <cell r="D362">
            <v>327497808</v>
          </cell>
          <cell r="E362">
            <v>0</v>
          </cell>
          <cell r="F362">
            <v>0</v>
          </cell>
        </row>
        <row r="363">
          <cell r="A363" t="str">
            <v>091913</v>
          </cell>
          <cell r="B363" t="str">
            <v>POTTSBORO ISD</v>
          </cell>
          <cell r="C363">
            <v>997061152</v>
          </cell>
          <cell r="D363">
            <v>997061152</v>
          </cell>
          <cell r="E363">
            <v>0</v>
          </cell>
          <cell r="F363">
            <v>0</v>
          </cell>
        </row>
        <row r="364">
          <cell r="A364" t="str">
            <v>091914</v>
          </cell>
          <cell r="B364" t="str">
            <v>S AND S CISD</v>
          </cell>
          <cell r="C364">
            <v>467807654</v>
          </cell>
          <cell r="D364">
            <v>467807654</v>
          </cell>
          <cell r="E364">
            <v>0</v>
          </cell>
          <cell r="F364">
            <v>0</v>
          </cell>
        </row>
        <row r="365">
          <cell r="A365" t="str">
            <v>091917</v>
          </cell>
          <cell r="B365" t="str">
            <v>GUNTER ISD</v>
          </cell>
          <cell r="C365">
            <v>396509349</v>
          </cell>
          <cell r="D365">
            <v>396509349</v>
          </cell>
          <cell r="E365">
            <v>0</v>
          </cell>
          <cell r="F365">
            <v>0</v>
          </cell>
        </row>
        <row r="366">
          <cell r="A366" t="str">
            <v>091918</v>
          </cell>
          <cell r="B366" t="str">
            <v>TOM BEAN ISD</v>
          </cell>
          <cell r="C366">
            <v>259009383</v>
          </cell>
          <cell r="D366">
            <v>259009383</v>
          </cell>
          <cell r="E366">
            <v>0</v>
          </cell>
          <cell r="F366">
            <v>0</v>
          </cell>
        </row>
        <row r="367">
          <cell r="A367" t="str">
            <v>092901</v>
          </cell>
          <cell r="B367" t="str">
            <v>GLADEWATER ISD</v>
          </cell>
          <cell r="C367">
            <v>570008387</v>
          </cell>
          <cell r="D367">
            <v>542220658</v>
          </cell>
          <cell r="E367">
            <v>55575458</v>
          </cell>
          <cell r="F367">
            <v>0</v>
          </cell>
        </row>
        <row r="368">
          <cell r="A368" t="str">
            <v>092902</v>
          </cell>
          <cell r="B368" t="str">
            <v>KILGORE ISD</v>
          </cell>
          <cell r="C368">
            <v>1741057305</v>
          </cell>
          <cell r="D368">
            <v>1741057305</v>
          </cell>
          <cell r="E368">
            <v>0</v>
          </cell>
          <cell r="F368">
            <v>0</v>
          </cell>
        </row>
        <row r="369">
          <cell r="A369" t="str">
            <v>092903</v>
          </cell>
          <cell r="B369" t="str">
            <v>LONGVIEW ISD</v>
          </cell>
          <cell r="C369">
            <v>4530387716</v>
          </cell>
          <cell r="D369">
            <v>4530387716</v>
          </cell>
          <cell r="E369">
            <v>0</v>
          </cell>
          <cell r="F369">
            <v>0</v>
          </cell>
        </row>
        <row r="370">
          <cell r="A370" t="str">
            <v>092904</v>
          </cell>
          <cell r="B370" t="str">
            <v>PINE TREE ISD</v>
          </cell>
          <cell r="C370">
            <v>1647522933</v>
          </cell>
          <cell r="D370">
            <v>1569360788</v>
          </cell>
          <cell r="E370">
            <v>156324290</v>
          </cell>
          <cell r="F370">
            <v>0</v>
          </cell>
        </row>
        <row r="371">
          <cell r="A371" t="str">
            <v>092906</v>
          </cell>
          <cell r="B371" t="str">
            <v>SABINE ISD</v>
          </cell>
          <cell r="C371">
            <v>440125942</v>
          </cell>
          <cell r="D371">
            <v>417761654</v>
          </cell>
          <cell r="E371">
            <v>44728576</v>
          </cell>
          <cell r="F371">
            <v>0</v>
          </cell>
        </row>
        <row r="372">
          <cell r="A372" t="str">
            <v>092907</v>
          </cell>
          <cell r="B372" t="str">
            <v>SPRING HILL ISD</v>
          </cell>
          <cell r="C372">
            <v>547477687</v>
          </cell>
          <cell r="D372">
            <v>515078055</v>
          </cell>
          <cell r="E372">
            <v>64799264</v>
          </cell>
          <cell r="F372">
            <v>0</v>
          </cell>
        </row>
        <row r="373">
          <cell r="A373" t="str">
            <v>092908</v>
          </cell>
          <cell r="B373" t="str">
            <v>WHITE OAK ISD</v>
          </cell>
          <cell r="C373">
            <v>378371682</v>
          </cell>
          <cell r="D373">
            <v>355157131</v>
          </cell>
          <cell r="E373">
            <v>46429102</v>
          </cell>
          <cell r="F373">
            <v>0</v>
          </cell>
        </row>
        <row r="374">
          <cell r="A374" t="str">
            <v>093901</v>
          </cell>
          <cell r="B374" t="str">
            <v>ANDERSON-SHIRO CISD</v>
          </cell>
          <cell r="C374">
            <v>706602252</v>
          </cell>
          <cell r="D374">
            <v>706602252</v>
          </cell>
          <cell r="E374">
            <v>0</v>
          </cell>
          <cell r="F374">
            <v>0</v>
          </cell>
        </row>
        <row r="375">
          <cell r="A375" t="str">
            <v>093903</v>
          </cell>
          <cell r="B375" t="str">
            <v>IOLA ISD</v>
          </cell>
          <cell r="C375">
            <v>382366262</v>
          </cell>
          <cell r="D375">
            <v>382366262</v>
          </cell>
          <cell r="E375">
            <v>0</v>
          </cell>
          <cell r="F375">
            <v>0</v>
          </cell>
        </row>
        <row r="376">
          <cell r="A376" t="str">
            <v>093904</v>
          </cell>
          <cell r="B376" t="str">
            <v>NAVASOTA ISD</v>
          </cell>
          <cell r="C376">
            <v>1859023435</v>
          </cell>
          <cell r="D376">
            <v>1794818287</v>
          </cell>
          <cell r="E376">
            <v>128410296</v>
          </cell>
          <cell r="F376">
            <v>0</v>
          </cell>
        </row>
        <row r="377">
          <cell r="A377" t="str">
            <v>093905</v>
          </cell>
          <cell r="B377" t="str">
            <v>RICHARDS ISD</v>
          </cell>
          <cell r="C377">
            <v>173108806</v>
          </cell>
          <cell r="D377">
            <v>173108806</v>
          </cell>
          <cell r="E377">
            <v>0</v>
          </cell>
          <cell r="F377">
            <v>0</v>
          </cell>
        </row>
        <row r="378">
          <cell r="A378" t="str">
            <v>094901</v>
          </cell>
          <cell r="B378" t="str">
            <v>SEGUIN ISD</v>
          </cell>
          <cell r="C378">
            <v>3535617479</v>
          </cell>
          <cell r="D378">
            <v>3535617479</v>
          </cell>
          <cell r="E378">
            <v>0</v>
          </cell>
          <cell r="F378">
            <v>0</v>
          </cell>
        </row>
        <row r="379">
          <cell r="A379" t="str">
            <v>094902</v>
          </cell>
          <cell r="B379" t="str">
            <v>SCHERTZ-CIBOLO-U CITY ISD</v>
          </cell>
          <cell r="C379">
            <v>5960795900</v>
          </cell>
          <cell r="D379">
            <v>5960795900</v>
          </cell>
          <cell r="E379">
            <v>0</v>
          </cell>
          <cell r="F379">
            <v>0</v>
          </cell>
        </row>
        <row r="380">
          <cell r="A380" t="str">
            <v>094903</v>
          </cell>
          <cell r="B380" t="str">
            <v>NAVARRO ISD</v>
          </cell>
          <cell r="C380">
            <v>1048835276</v>
          </cell>
          <cell r="D380">
            <v>1048835276</v>
          </cell>
          <cell r="E380">
            <v>0</v>
          </cell>
          <cell r="F380">
            <v>0</v>
          </cell>
        </row>
        <row r="381">
          <cell r="A381" t="str">
            <v>094904</v>
          </cell>
          <cell r="B381" t="str">
            <v>MARION ISD</v>
          </cell>
          <cell r="C381">
            <v>709263460</v>
          </cell>
          <cell r="D381">
            <v>709263460</v>
          </cell>
          <cell r="E381">
            <v>0</v>
          </cell>
          <cell r="F381">
            <v>0</v>
          </cell>
        </row>
        <row r="382">
          <cell r="A382" t="str">
            <v>095901</v>
          </cell>
          <cell r="B382" t="str">
            <v>ABERNATHY ISD</v>
          </cell>
          <cell r="C382">
            <v>550569250</v>
          </cell>
          <cell r="D382">
            <v>550569250</v>
          </cell>
          <cell r="E382">
            <v>0</v>
          </cell>
          <cell r="F382">
            <v>0</v>
          </cell>
        </row>
        <row r="383">
          <cell r="A383" t="str">
            <v>095902</v>
          </cell>
          <cell r="B383" t="str">
            <v>COTTON CENTER ISD</v>
          </cell>
          <cell r="C383">
            <v>40211653</v>
          </cell>
          <cell r="D383">
            <v>40211653</v>
          </cell>
          <cell r="E383">
            <v>0</v>
          </cell>
          <cell r="F383">
            <v>0</v>
          </cell>
        </row>
        <row r="384">
          <cell r="A384" t="str">
            <v>095903</v>
          </cell>
          <cell r="B384" t="str">
            <v>HALE CENTER ISD</v>
          </cell>
          <cell r="C384">
            <v>95805801</v>
          </cell>
          <cell r="D384">
            <v>95805801</v>
          </cell>
          <cell r="E384">
            <v>0</v>
          </cell>
          <cell r="F384">
            <v>0</v>
          </cell>
        </row>
        <row r="385">
          <cell r="A385" t="str">
            <v>095904</v>
          </cell>
          <cell r="B385" t="str">
            <v>PETERSBURG ISD</v>
          </cell>
          <cell r="C385">
            <v>77560296</v>
          </cell>
          <cell r="D385">
            <v>77560296</v>
          </cell>
          <cell r="E385">
            <v>0</v>
          </cell>
          <cell r="F385">
            <v>0</v>
          </cell>
        </row>
        <row r="386">
          <cell r="A386" t="str">
            <v>095905</v>
          </cell>
          <cell r="B386" t="str">
            <v>PLAINVIEW ISD</v>
          </cell>
          <cell r="C386">
            <v>1322582032</v>
          </cell>
          <cell r="D386">
            <v>1322582032</v>
          </cell>
          <cell r="E386">
            <v>0</v>
          </cell>
          <cell r="F386">
            <v>0</v>
          </cell>
        </row>
        <row r="387">
          <cell r="A387" t="str">
            <v>096904</v>
          </cell>
          <cell r="B387" t="str">
            <v>MEMPHIS ISD</v>
          </cell>
          <cell r="C387">
            <v>180299641</v>
          </cell>
          <cell r="D387">
            <v>180299641</v>
          </cell>
          <cell r="E387">
            <v>0</v>
          </cell>
          <cell r="F387">
            <v>0</v>
          </cell>
        </row>
        <row r="388">
          <cell r="A388" t="str">
            <v>096905</v>
          </cell>
          <cell r="B388" t="str">
            <v>TURKEY-QUITAQUE ISD</v>
          </cell>
          <cell r="C388">
            <v>83178375</v>
          </cell>
          <cell r="D388">
            <v>83178375</v>
          </cell>
          <cell r="E388">
            <v>0</v>
          </cell>
          <cell r="F388">
            <v>0</v>
          </cell>
        </row>
        <row r="389">
          <cell r="A389" t="str">
            <v>097902</v>
          </cell>
          <cell r="B389" t="str">
            <v>HAMILTON ISD</v>
          </cell>
          <cell r="C389">
            <v>333948680</v>
          </cell>
          <cell r="D389">
            <v>333948680</v>
          </cell>
          <cell r="E389">
            <v>0</v>
          </cell>
          <cell r="F389">
            <v>0</v>
          </cell>
        </row>
        <row r="390">
          <cell r="A390" t="str">
            <v>097903</v>
          </cell>
          <cell r="B390" t="str">
            <v>HICO ISD</v>
          </cell>
          <cell r="C390">
            <v>200351321</v>
          </cell>
          <cell r="D390">
            <v>200351321</v>
          </cell>
          <cell r="E390">
            <v>0</v>
          </cell>
          <cell r="F390">
            <v>0</v>
          </cell>
        </row>
        <row r="391">
          <cell r="A391" t="str">
            <v>098901</v>
          </cell>
          <cell r="B391" t="str">
            <v>GRUVER ISD</v>
          </cell>
          <cell r="C391">
            <v>281000966</v>
          </cell>
          <cell r="D391">
            <v>281000966</v>
          </cell>
          <cell r="E391">
            <v>0</v>
          </cell>
          <cell r="F391">
            <v>0</v>
          </cell>
        </row>
        <row r="392">
          <cell r="A392" t="str">
            <v>098903</v>
          </cell>
          <cell r="B392" t="str">
            <v>PRINGLE-MORSE CISD</v>
          </cell>
          <cell r="C392">
            <v>120846541</v>
          </cell>
          <cell r="D392">
            <v>120293086</v>
          </cell>
          <cell r="E392">
            <v>1106910</v>
          </cell>
          <cell r="F392">
            <v>0</v>
          </cell>
        </row>
        <row r="393">
          <cell r="A393" t="str">
            <v>098904</v>
          </cell>
          <cell r="B393" t="str">
            <v>SPEARMAN ISD</v>
          </cell>
          <cell r="C393">
            <v>383120584</v>
          </cell>
          <cell r="D393">
            <v>383120584</v>
          </cell>
          <cell r="E393">
            <v>0</v>
          </cell>
          <cell r="F393">
            <v>0</v>
          </cell>
        </row>
        <row r="394">
          <cell r="A394" t="str">
            <v>099902</v>
          </cell>
          <cell r="B394" t="str">
            <v>CHILLICOTHE ISD</v>
          </cell>
          <cell r="C394">
            <v>167840123</v>
          </cell>
          <cell r="D394">
            <v>167840123</v>
          </cell>
          <cell r="E394">
            <v>0</v>
          </cell>
          <cell r="F394">
            <v>0</v>
          </cell>
        </row>
        <row r="395">
          <cell r="A395" t="str">
            <v>099903</v>
          </cell>
          <cell r="B395" t="str">
            <v>QUANAH ISD</v>
          </cell>
          <cell r="C395">
            <v>318684558</v>
          </cell>
          <cell r="D395">
            <v>318684558</v>
          </cell>
          <cell r="E395">
            <v>0</v>
          </cell>
          <cell r="F395">
            <v>0</v>
          </cell>
        </row>
        <row r="396">
          <cell r="A396" t="str">
            <v>100903</v>
          </cell>
          <cell r="B396" t="str">
            <v>KOUNTZE ISD</v>
          </cell>
          <cell r="C396">
            <v>417262578</v>
          </cell>
          <cell r="D396">
            <v>408042783</v>
          </cell>
          <cell r="E396">
            <v>18439590</v>
          </cell>
          <cell r="F396">
            <v>0</v>
          </cell>
        </row>
        <row r="397">
          <cell r="A397" t="str">
            <v>100904</v>
          </cell>
          <cell r="B397" t="str">
            <v>SILSBEE ISD</v>
          </cell>
          <cell r="C397">
            <v>897803172</v>
          </cell>
          <cell r="D397">
            <v>897803172</v>
          </cell>
          <cell r="E397">
            <v>0</v>
          </cell>
          <cell r="F397">
            <v>0</v>
          </cell>
        </row>
        <row r="398">
          <cell r="A398" t="str">
            <v>100905</v>
          </cell>
          <cell r="B398" t="str">
            <v>HARDIN-JEFFERSON ISD</v>
          </cell>
          <cell r="C398">
            <v>1048238264</v>
          </cell>
          <cell r="D398">
            <v>1011813423</v>
          </cell>
          <cell r="E398">
            <v>72849682</v>
          </cell>
          <cell r="F398">
            <v>0</v>
          </cell>
        </row>
        <row r="399">
          <cell r="A399" t="str">
            <v>100907</v>
          </cell>
          <cell r="B399" t="str">
            <v>LUMBERTON ISD</v>
          </cell>
          <cell r="C399">
            <v>1270180001</v>
          </cell>
          <cell r="D399">
            <v>1270180001</v>
          </cell>
          <cell r="E399">
            <v>0</v>
          </cell>
          <cell r="F399">
            <v>0</v>
          </cell>
        </row>
        <row r="400">
          <cell r="A400" t="str">
            <v>100908</v>
          </cell>
          <cell r="B400" t="str">
            <v>WEST HARDIN COUNTY CISD</v>
          </cell>
          <cell r="C400">
            <v>242615628</v>
          </cell>
          <cell r="D400">
            <v>242615628</v>
          </cell>
          <cell r="E400">
            <v>0</v>
          </cell>
          <cell r="F400">
            <v>0</v>
          </cell>
        </row>
        <row r="401">
          <cell r="A401" t="str">
            <v>101902</v>
          </cell>
          <cell r="B401" t="str">
            <v>ALDINE ISD</v>
          </cell>
          <cell r="C401">
            <v>21377191976</v>
          </cell>
          <cell r="D401">
            <v>21377191976</v>
          </cell>
          <cell r="E401">
            <v>0</v>
          </cell>
          <cell r="F401">
            <v>0</v>
          </cell>
        </row>
        <row r="402">
          <cell r="A402" t="str">
            <v>101903</v>
          </cell>
          <cell r="B402" t="str">
            <v>ALIEF ISD</v>
          </cell>
          <cell r="C402">
            <v>16580538609</v>
          </cell>
          <cell r="D402">
            <v>16580538609</v>
          </cell>
          <cell r="E402">
            <v>0</v>
          </cell>
          <cell r="F402">
            <v>0</v>
          </cell>
        </row>
        <row r="403">
          <cell r="A403" t="str">
            <v>101905</v>
          </cell>
          <cell r="B403" t="str">
            <v>CHANNELVIEW ISD</v>
          </cell>
          <cell r="C403">
            <v>3736251746</v>
          </cell>
          <cell r="D403">
            <v>3736251746</v>
          </cell>
          <cell r="E403">
            <v>0</v>
          </cell>
          <cell r="F403">
            <v>0</v>
          </cell>
        </row>
        <row r="404">
          <cell r="A404" t="str">
            <v>101906</v>
          </cell>
          <cell r="B404" t="str">
            <v>CROSBY ISD</v>
          </cell>
          <cell r="C404">
            <v>2060372616</v>
          </cell>
          <cell r="D404">
            <v>2060372616</v>
          </cell>
          <cell r="E404">
            <v>0</v>
          </cell>
          <cell r="F404">
            <v>0</v>
          </cell>
        </row>
        <row r="405">
          <cell r="A405" t="str">
            <v>101907</v>
          </cell>
          <cell r="B405" t="str">
            <v>CYPRESS-FAIRBANKS ISD</v>
          </cell>
          <cell r="C405">
            <v>59019732167</v>
          </cell>
          <cell r="D405">
            <v>56229287371</v>
          </cell>
          <cell r="E405">
            <v>5580889592</v>
          </cell>
          <cell r="F405">
            <v>0</v>
          </cell>
        </row>
        <row r="406">
          <cell r="A406" t="str">
            <v>101908</v>
          </cell>
          <cell r="B406" t="str">
            <v>DEER PARK ISD</v>
          </cell>
          <cell r="C406">
            <v>10069199370</v>
          </cell>
          <cell r="D406">
            <v>9856329977</v>
          </cell>
          <cell r="E406">
            <v>425738786</v>
          </cell>
          <cell r="F406">
            <v>0</v>
          </cell>
        </row>
        <row r="407">
          <cell r="A407" t="str">
            <v>101910</v>
          </cell>
          <cell r="B407" t="str">
            <v>GALENA PARK ISD</v>
          </cell>
          <cell r="C407">
            <v>10168940858</v>
          </cell>
          <cell r="D407">
            <v>10027252672</v>
          </cell>
          <cell r="E407">
            <v>283376372</v>
          </cell>
          <cell r="F407">
            <v>0</v>
          </cell>
        </row>
        <row r="408">
          <cell r="A408" t="str">
            <v>101911</v>
          </cell>
          <cell r="B408" t="str">
            <v>GOOSE CREEK CISD</v>
          </cell>
          <cell r="C408">
            <v>12294855456</v>
          </cell>
          <cell r="D408">
            <v>12153831495</v>
          </cell>
          <cell r="E408">
            <v>282047922</v>
          </cell>
          <cell r="F408">
            <v>0</v>
          </cell>
        </row>
        <row r="409">
          <cell r="A409" t="str">
            <v>101912</v>
          </cell>
          <cell r="B409" t="str">
            <v>HOUSTON ISD</v>
          </cell>
          <cell r="C409">
            <v>188289658158</v>
          </cell>
          <cell r="D409">
            <v>180633389679</v>
          </cell>
          <cell r="E409">
            <v>15312536958</v>
          </cell>
          <cell r="F409">
            <v>0</v>
          </cell>
        </row>
        <row r="410">
          <cell r="A410" t="str">
            <v>101913</v>
          </cell>
          <cell r="B410" t="str">
            <v>HUMBLE ISD</v>
          </cell>
          <cell r="C410">
            <v>16299063609</v>
          </cell>
          <cell r="D410">
            <v>16299063609</v>
          </cell>
          <cell r="E410">
            <v>0</v>
          </cell>
          <cell r="F410">
            <v>0</v>
          </cell>
        </row>
        <row r="411">
          <cell r="A411" t="str">
            <v>101914</v>
          </cell>
          <cell r="B411" t="str">
            <v>KATY ISD</v>
          </cell>
          <cell r="C411">
            <v>41056465238</v>
          </cell>
          <cell r="D411">
            <v>41056465238</v>
          </cell>
          <cell r="E411">
            <v>0</v>
          </cell>
          <cell r="F411">
            <v>0</v>
          </cell>
        </row>
        <row r="412">
          <cell r="A412" t="str">
            <v>101915</v>
          </cell>
          <cell r="B412" t="str">
            <v>KLEIN ISD</v>
          </cell>
          <cell r="C412">
            <v>22291326215</v>
          </cell>
          <cell r="D412">
            <v>22291326215</v>
          </cell>
          <cell r="E412">
            <v>0</v>
          </cell>
          <cell r="F412">
            <v>0</v>
          </cell>
        </row>
        <row r="413">
          <cell r="A413" t="str">
            <v>101916</v>
          </cell>
          <cell r="B413" t="str">
            <v>LA PORTE ISD</v>
          </cell>
          <cell r="C413">
            <v>10788587213</v>
          </cell>
          <cell r="D413">
            <v>10589104840</v>
          </cell>
          <cell r="E413">
            <v>398964746</v>
          </cell>
          <cell r="F413">
            <v>0</v>
          </cell>
        </row>
        <row r="414">
          <cell r="A414" t="str">
            <v>101917</v>
          </cell>
          <cell r="B414" t="str">
            <v>PASADENA ISD</v>
          </cell>
          <cell r="C414">
            <v>15842556618</v>
          </cell>
          <cell r="D414">
            <v>15567958206</v>
          </cell>
          <cell r="E414">
            <v>549196824</v>
          </cell>
          <cell r="F414">
            <v>0</v>
          </cell>
        </row>
        <row r="415">
          <cell r="A415" t="str">
            <v>101919</v>
          </cell>
          <cell r="B415" t="str">
            <v>SPRING ISD</v>
          </cell>
          <cell r="C415">
            <v>14203833707</v>
          </cell>
          <cell r="D415">
            <v>14203833707</v>
          </cell>
          <cell r="E415">
            <v>0</v>
          </cell>
          <cell r="F415">
            <v>0</v>
          </cell>
        </row>
        <row r="416">
          <cell r="A416" t="str">
            <v>101920</v>
          </cell>
          <cell r="B416" t="str">
            <v>SPRING BRANCH ISD</v>
          </cell>
          <cell r="C416">
            <v>35873632758</v>
          </cell>
          <cell r="D416">
            <v>33652019635</v>
          </cell>
          <cell r="E416">
            <v>4443226246</v>
          </cell>
          <cell r="F416">
            <v>0</v>
          </cell>
        </row>
        <row r="417">
          <cell r="A417" t="str">
            <v>101921</v>
          </cell>
          <cell r="B417" t="str">
            <v>TOMBALL ISD</v>
          </cell>
          <cell r="C417">
            <v>11504503357</v>
          </cell>
          <cell r="D417">
            <v>11504490857</v>
          </cell>
          <cell r="E417">
            <v>25000</v>
          </cell>
          <cell r="F417">
            <v>0</v>
          </cell>
        </row>
        <row r="418">
          <cell r="A418" t="str">
            <v>101924</v>
          </cell>
          <cell r="B418" t="str">
            <v>SHELDON ISD</v>
          </cell>
          <cell r="C418">
            <v>5553611271</v>
          </cell>
          <cell r="D418">
            <v>5465528331</v>
          </cell>
          <cell r="E418">
            <v>176165880</v>
          </cell>
          <cell r="F418">
            <v>0</v>
          </cell>
        </row>
        <row r="419">
          <cell r="A419" t="str">
            <v>101925</v>
          </cell>
          <cell r="B419" t="str">
            <v>HUFFMAN ISD</v>
          </cell>
          <cell r="C419">
            <v>1286711416</v>
          </cell>
          <cell r="D419">
            <v>1286711416</v>
          </cell>
          <cell r="E419">
            <v>0</v>
          </cell>
          <cell r="F419">
            <v>0</v>
          </cell>
        </row>
        <row r="420">
          <cell r="A420" t="str">
            <v>102901</v>
          </cell>
          <cell r="B420" t="str">
            <v>KARNACK ISD</v>
          </cell>
          <cell r="C420">
            <v>220521863</v>
          </cell>
          <cell r="D420">
            <v>213159733</v>
          </cell>
          <cell r="E420">
            <v>14724260</v>
          </cell>
          <cell r="F420">
            <v>0</v>
          </cell>
        </row>
        <row r="421">
          <cell r="A421" t="str">
            <v>102902</v>
          </cell>
          <cell r="B421" t="str">
            <v>MARSHALL ISD</v>
          </cell>
          <cell r="C421">
            <v>2678524999</v>
          </cell>
          <cell r="D421">
            <v>2596624706</v>
          </cell>
          <cell r="E421">
            <v>163800586</v>
          </cell>
          <cell r="F421">
            <v>0</v>
          </cell>
        </row>
        <row r="422">
          <cell r="A422" t="str">
            <v>102903</v>
          </cell>
          <cell r="B422" t="str">
            <v>WASKOM ISD</v>
          </cell>
          <cell r="C422">
            <v>414296437</v>
          </cell>
          <cell r="D422">
            <v>404933988</v>
          </cell>
          <cell r="E422">
            <v>18724898</v>
          </cell>
          <cell r="F422">
            <v>0</v>
          </cell>
        </row>
        <row r="423">
          <cell r="A423" t="str">
            <v>102904</v>
          </cell>
          <cell r="B423" t="str">
            <v>HALLSVILLE ISD</v>
          </cell>
          <cell r="C423">
            <v>2829229554</v>
          </cell>
          <cell r="D423">
            <v>2730329163</v>
          </cell>
          <cell r="E423">
            <v>197800782</v>
          </cell>
          <cell r="F423">
            <v>0</v>
          </cell>
        </row>
        <row r="424">
          <cell r="A424" t="str">
            <v>102905</v>
          </cell>
          <cell r="B424" t="str">
            <v>HARLETON ISD</v>
          </cell>
          <cell r="C424">
            <v>177867173</v>
          </cell>
          <cell r="D424">
            <v>166786084</v>
          </cell>
          <cell r="E424">
            <v>22162178</v>
          </cell>
          <cell r="F424">
            <v>0</v>
          </cell>
        </row>
        <row r="425">
          <cell r="A425" t="str">
            <v>102906</v>
          </cell>
          <cell r="B425" t="str">
            <v>ELYSIAN FIELDS ISD</v>
          </cell>
          <cell r="C425">
            <v>505434998</v>
          </cell>
          <cell r="D425">
            <v>489993108</v>
          </cell>
          <cell r="E425">
            <v>30883780</v>
          </cell>
          <cell r="F425">
            <v>0</v>
          </cell>
        </row>
        <row r="426">
          <cell r="A426" t="str">
            <v>103901</v>
          </cell>
          <cell r="B426" t="str">
            <v>CHANNING ISD</v>
          </cell>
          <cell r="C426">
            <v>223304116</v>
          </cell>
          <cell r="D426">
            <v>223304116</v>
          </cell>
          <cell r="E426">
            <v>0</v>
          </cell>
          <cell r="F426">
            <v>0</v>
          </cell>
        </row>
        <row r="427">
          <cell r="A427" t="str">
            <v>103902</v>
          </cell>
          <cell r="B427" t="str">
            <v>HARTLEY ISD</v>
          </cell>
          <cell r="C427">
            <v>192837812</v>
          </cell>
          <cell r="D427">
            <v>192837812</v>
          </cell>
          <cell r="E427">
            <v>0</v>
          </cell>
          <cell r="F427">
            <v>0</v>
          </cell>
        </row>
        <row r="428">
          <cell r="A428" t="str">
            <v>104901</v>
          </cell>
          <cell r="B428" t="str">
            <v>HASKELL CISD</v>
          </cell>
          <cell r="C428">
            <v>288789869</v>
          </cell>
          <cell r="D428">
            <v>288789869</v>
          </cell>
          <cell r="E428">
            <v>0</v>
          </cell>
          <cell r="F428">
            <v>0</v>
          </cell>
        </row>
        <row r="429">
          <cell r="A429" t="str">
            <v>104903</v>
          </cell>
          <cell r="B429" t="str">
            <v>RULE ISD</v>
          </cell>
          <cell r="C429">
            <v>66381710</v>
          </cell>
          <cell r="D429">
            <v>65741165</v>
          </cell>
          <cell r="E429">
            <v>1281090</v>
          </cell>
          <cell r="F429">
            <v>0</v>
          </cell>
        </row>
        <row r="430">
          <cell r="A430" t="str">
            <v>104907</v>
          </cell>
          <cell r="B430" t="str">
            <v>PAINT CREEK ISD</v>
          </cell>
          <cell r="C430">
            <v>162887380</v>
          </cell>
          <cell r="D430">
            <v>162887380</v>
          </cell>
          <cell r="E430">
            <v>0</v>
          </cell>
          <cell r="F430">
            <v>0</v>
          </cell>
        </row>
        <row r="431">
          <cell r="A431" t="str">
            <v>105902</v>
          </cell>
          <cell r="B431" t="str">
            <v>SAN MARCOS CISD</v>
          </cell>
          <cell r="C431">
            <v>6373326479</v>
          </cell>
          <cell r="D431">
            <v>6373326479</v>
          </cell>
          <cell r="E431">
            <v>0</v>
          </cell>
          <cell r="F431">
            <v>0</v>
          </cell>
        </row>
        <row r="432">
          <cell r="A432" t="str">
            <v>105904</v>
          </cell>
          <cell r="B432" t="str">
            <v>DRIPPING SPRINGS ISD</v>
          </cell>
          <cell r="C432">
            <v>5517839481</v>
          </cell>
          <cell r="D432">
            <v>5517839481</v>
          </cell>
          <cell r="E432">
            <v>0</v>
          </cell>
          <cell r="F432">
            <v>0</v>
          </cell>
        </row>
        <row r="433">
          <cell r="A433" t="str">
            <v>105905</v>
          </cell>
          <cell r="B433" t="str">
            <v>WIMBERLEY ISD</v>
          </cell>
          <cell r="C433">
            <v>2255949926</v>
          </cell>
          <cell r="D433">
            <v>2255949926</v>
          </cell>
          <cell r="E433">
            <v>0</v>
          </cell>
          <cell r="F433">
            <v>0</v>
          </cell>
        </row>
        <row r="434">
          <cell r="A434" t="str">
            <v>105906</v>
          </cell>
          <cell r="B434" t="str">
            <v>HAYS CISD</v>
          </cell>
          <cell r="C434">
            <v>8602340364</v>
          </cell>
          <cell r="D434">
            <v>8602340364</v>
          </cell>
          <cell r="E434">
            <v>0</v>
          </cell>
          <cell r="F434">
            <v>0</v>
          </cell>
        </row>
        <row r="435">
          <cell r="A435" t="str">
            <v>106901</v>
          </cell>
          <cell r="B435" t="str">
            <v>CANADIAN ISD</v>
          </cell>
          <cell r="C435">
            <v>1197599924</v>
          </cell>
          <cell r="D435">
            <v>1188153709</v>
          </cell>
          <cell r="E435">
            <v>18892430</v>
          </cell>
          <cell r="F435">
            <v>0</v>
          </cell>
        </row>
        <row r="436">
          <cell r="A436" t="str">
            <v>107901</v>
          </cell>
          <cell r="B436" t="str">
            <v>ATHENS ISD</v>
          </cell>
          <cell r="C436">
            <v>1443986655</v>
          </cell>
          <cell r="D436">
            <v>1443986655</v>
          </cell>
          <cell r="E436">
            <v>0</v>
          </cell>
          <cell r="F436">
            <v>0</v>
          </cell>
        </row>
        <row r="437">
          <cell r="A437" t="str">
            <v>107902</v>
          </cell>
          <cell r="B437" t="str">
            <v>BROWNSBORO ISD</v>
          </cell>
          <cell r="C437">
            <v>758582273</v>
          </cell>
          <cell r="D437">
            <v>704811476</v>
          </cell>
          <cell r="E437">
            <v>107541594</v>
          </cell>
          <cell r="F437">
            <v>0</v>
          </cell>
        </row>
        <row r="438">
          <cell r="A438" t="str">
            <v>107904</v>
          </cell>
          <cell r="B438" t="str">
            <v>CROSS ROADS ISD</v>
          </cell>
          <cell r="C438">
            <v>250953149</v>
          </cell>
          <cell r="D438">
            <v>250953149</v>
          </cell>
          <cell r="E438">
            <v>0</v>
          </cell>
          <cell r="F438">
            <v>0</v>
          </cell>
        </row>
        <row r="439">
          <cell r="A439" t="str">
            <v>107905</v>
          </cell>
          <cell r="B439" t="str">
            <v>EUSTACE ISD</v>
          </cell>
          <cell r="C439">
            <v>606908713</v>
          </cell>
          <cell r="D439">
            <v>579515829</v>
          </cell>
          <cell r="E439">
            <v>54785768</v>
          </cell>
          <cell r="F439">
            <v>0</v>
          </cell>
        </row>
        <row r="440">
          <cell r="A440" t="str">
            <v>107906</v>
          </cell>
          <cell r="B440" t="str">
            <v>MALAKOFF ISD</v>
          </cell>
          <cell r="C440">
            <v>1449486556</v>
          </cell>
          <cell r="D440">
            <v>1449486556</v>
          </cell>
          <cell r="E440">
            <v>0</v>
          </cell>
          <cell r="F440">
            <v>0</v>
          </cell>
        </row>
        <row r="441">
          <cell r="A441" t="str">
            <v>107907</v>
          </cell>
          <cell r="B441" t="str">
            <v>TRINIDAD ISD</v>
          </cell>
          <cell r="C441">
            <v>51116915</v>
          </cell>
          <cell r="D441">
            <v>50111204</v>
          </cell>
          <cell r="E441">
            <v>2011422</v>
          </cell>
          <cell r="F441">
            <v>0</v>
          </cell>
        </row>
        <row r="442">
          <cell r="A442" t="str">
            <v>107908</v>
          </cell>
          <cell r="B442" t="str">
            <v>MURCHISON ISD</v>
          </cell>
          <cell r="C442">
            <v>39345654</v>
          </cell>
          <cell r="D442">
            <v>39345654</v>
          </cell>
          <cell r="E442">
            <v>0</v>
          </cell>
          <cell r="F442">
            <v>0</v>
          </cell>
        </row>
        <row r="443">
          <cell r="A443" t="str">
            <v>107910</v>
          </cell>
          <cell r="B443" t="str">
            <v>LAPOYNOR ISD</v>
          </cell>
          <cell r="C443">
            <v>205500174</v>
          </cell>
          <cell r="D443">
            <v>196492634</v>
          </cell>
          <cell r="E443">
            <v>18015080</v>
          </cell>
          <cell r="F443">
            <v>0</v>
          </cell>
        </row>
        <row r="444">
          <cell r="A444" t="str">
            <v>108902</v>
          </cell>
          <cell r="B444" t="str">
            <v>DONNA ISD</v>
          </cell>
          <cell r="C444">
            <v>1485461411</v>
          </cell>
          <cell r="D444">
            <v>1485461411</v>
          </cell>
          <cell r="E444">
            <v>0</v>
          </cell>
          <cell r="F444">
            <v>0</v>
          </cell>
        </row>
        <row r="445">
          <cell r="A445" t="str">
            <v>108903</v>
          </cell>
          <cell r="B445" t="str">
            <v>EDCOUCH-ELSA ISD</v>
          </cell>
          <cell r="C445">
            <v>359517685</v>
          </cell>
          <cell r="D445">
            <v>359517685</v>
          </cell>
          <cell r="E445">
            <v>0</v>
          </cell>
          <cell r="F445">
            <v>0</v>
          </cell>
        </row>
        <row r="446">
          <cell r="A446" t="str">
            <v>108904</v>
          </cell>
          <cell r="B446" t="str">
            <v>EDINBURG CISD</v>
          </cell>
          <cell r="C446">
            <v>6981151177</v>
          </cell>
          <cell r="D446">
            <v>6981151177</v>
          </cell>
          <cell r="E446">
            <v>0</v>
          </cell>
          <cell r="F446">
            <v>0</v>
          </cell>
        </row>
        <row r="447">
          <cell r="A447" t="str">
            <v>108905</v>
          </cell>
          <cell r="B447" t="str">
            <v>HIDALGO ISD</v>
          </cell>
          <cell r="C447">
            <v>554297290</v>
          </cell>
          <cell r="D447">
            <v>554297290</v>
          </cell>
          <cell r="E447">
            <v>0</v>
          </cell>
          <cell r="F447">
            <v>0</v>
          </cell>
        </row>
        <row r="448">
          <cell r="A448" t="str">
            <v>108906</v>
          </cell>
          <cell r="B448" t="str">
            <v>MCALLEN ISD</v>
          </cell>
          <cell r="C448">
            <v>7616852762</v>
          </cell>
          <cell r="D448">
            <v>7616852762</v>
          </cell>
          <cell r="E448">
            <v>0</v>
          </cell>
          <cell r="F448">
            <v>0</v>
          </cell>
        </row>
        <row r="449">
          <cell r="A449" t="str">
            <v>108907</v>
          </cell>
          <cell r="B449" t="str">
            <v>MERCEDES ISD</v>
          </cell>
          <cell r="C449">
            <v>655950954</v>
          </cell>
          <cell r="D449">
            <v>655950954</v>
          </cell>
          <cell r="E449">
            <v>0</v>
          </cell>
          <cell r="F449">
            <v>0</v>
          </cell>
        </row>
        <row r="450">
          <cell r="A450" t="str">
            <v>108908</v>
          </cell>
          <cell r="B450" t="str">
            <v>MISSION CISD</v>
          </cell>
          <cell r="C450">
            <v>2213588816</v>
          </cell>
          <cell r="D450">
            <v>2213588816</v>
          </cell>
          <cell r="E450">
            <v>0</v>
          </cell>
          <cell r="F450">
            <v>0</v>
          </cell>
        </row>
        <row r="451">
          <cell r="A451" t="str">
            <v>108909</v>
          </cell>
          <cell r="B451" t="str">
            <v>PHARR-SAN JUAN-ALAMO ISD</v>
          </cell>
          <cell r="C451">
            <v>4775584788</v>
          </cell>
          <cell r="D451">
            <v>4775584788</v>
          </cell>
          <cell r="E451">
            <v>0</v>
          </cell>
          <cell r="F451">
            <v>0</v>
          </cell>
        </row>
        <row r="452">
          <cell r="A452" t="str">
            <v>108910</v>
          </cell>
          <cell r="B452" t="str">
            <v>PROGRESO ISD</v>
          </cell>
          <cell r="C452">
            <v>178510429</v>
          </cell>
          <cell r="D452">
            <v>178510429</v>
          </cell>
          <cell r="E452">
            <v>0</v>
          </cell>
          <cell r="F452">
            <v>0</v>
          </cell>
        </row>
        <row r="453">
          <cell r="A453" t="str">
            <v>108911</v>
          </cell>
          <cell r="B453" t="str">
            <v>SHARYLAND ISD</v>
          </cell>
          <cell r="C453">
            <v>3340196179</v>
          </cell>
          <cell r="D453">
            <v>3340196179</v>
          </cell>
          <cell r="E453">
            <v>0</v>
          </cell>
          <cell r="F453">
            <v>0</v>
          </cell>
        </row>
        <row r="454">
          <cell r="A454" t="str">
            <v>108912</v>
          </cell>
          <cell r="B454" t="str">
            <v>LA JOYA ISD</v>
          </cell>
          <cell r="C454">
            <v>2631437440</v>
          </cell>
          <cell r="D454">
            <v>2631437440</v>
          </cell>
          <cell r="E454">
            <v>0</v>
          </cell>
          <cell r="F454">
            <v>0</v>
          </cell>
        </row>
        <row r="455">
          <cell r="A455" t="str">
            <v>108913</v>
          </cell>
          <cell r="B455" t="str">
            <v>WESLACO ISD</v>
          </cell>
          <cell r="C455">
            <v>2375060406</v>
          </cell>
          <cell r="D455">
            <v>2375060406</v>
          </cell>
          <cell r="E455">
            <v>0</v>
          </cell>
          <cell r="F455">
            <v>0</v>
          </cell>
        </row>
        <row r="456">
          <cell r="A456" t="str">
            <v>108914</v>
          </cell>
          <cell r="B456" t="str">
            <v>LA VILLA ISD</v>
          </cell>
          <cell r="C456">
            <v>110190149</v>
          </cell>
          <cell r="D456">
            <v>110190149</v>
          </cell>
          <cell r="E456">
            <v>0</v>
          </cell>
          <cell r="F456">
            <v>0</v>
          </cell>
        </row>
        <row r="457">
          <cell r="A457" t="str">
            <v>108915</v>
          </cell>
          <cell r="B457" t="str">
            <v>MONTE ALTO ISD</v>
          </cell>
          <cell r="C457">
            <v>135488473</v>
          </cell>
          <cell r="D457">
            <v>135488473</v>
          </cell>
          <cell r="E457">
            <v>0</v>
          </cell>
          <cell r="F457">
            <v>0</v>
          </cell>
        </row>
        <row r="458">
          <cell r="A458" t="str">
            <v>108916</v>
          </cell>
          <cell r="B458" t="str">
            <v>VALLEY VIEW ISD</v>
          </cell>
          <cell r="C458">
            <v>685659633</v>
          </cell>
          <cell r="D458">
            <v>685659633</v>
          </cell>
          <cell r="E458">
            <v>0</v>
          </cell>
          <cell r="F458">
            <v>0</v>
          </cell>
        </row>
        <row r="459">
          <cell r="A459" t="str">
            <v>109901</v>
          </cell>
          <cell r="B459" t="str">
            <v>ABBOTT ISD</v>
          </cell>
          <cell r="C459">
            <v>98910050</v>
          </cell>
          <cell r="D459">
            <v>98910050</v>
          </cell>
          <cell r="E459">
            <v>0</v>
          </cell>
          <cell r="F459">
            <v>0</v>
          </cell>
        </row>
        <row r="460">
          <cell r="A460" t="str">
            <v>109902</v>
          </cell>
          <cell r="B460" t="str">
            <v>BYNUM ISD</v>
          </cell>
          <cell r="C460">
            <v>94857411</v>
          </cell>
          <cell r="D460">
            <v>94857411</v>
          </cell>
          <cell r="E460">
            <v>0</v>
          </cell>
          <cell r="F460">
            <v>0</v>
          </cell>
        </row>
        <row r="461">
          <cell r="A461" t="str">
            <v>109903</v>
          </cell>
          <cell r="B461" t="str">
            <v>COVINGTON ISD</v>
          </cell>
          <cell r="C461">
            <v>96827710</v>
          </cell>
          <cell r="D461">
            <v>96827710</v>
          </cell>
          <cell r="E461">
            <v>0</v>
          </cell>
          <cell r="F461">
            <v>0</v>
          </cell>
        </row>
        <row r="462">
          <cell r="A462" t="str">
            <v>109904</v>
          </cell>
          <cell r="B462" t="str">
            <v>HILLSBORO ISD</v>
          </cell>
          <cell r="C462">
            <v>725177301</v>
          </cell>
          <cell r="D462">
            <v>725177301</v>
          </cell>
          <cell r="E462">
            <v>0</v>
          </cell>
          <cell r="F462">
            <v>0</v>
          </cell>
        </row>
        <row r="463">
          <cell r="A463" t="str">
            <v>109905</v>
          </cell>
          <cell r="B463" t="str">
            <v>HUBBARD ISD</v>
          </cell>
          <cell r="C463">
            <v>93990785</v>
          </cell>
          <cell r="D463">
            <v>93990785</v>
          </cell>
          <cell r="E463">
            <v>0</v>
          </cell>
          <cell r="F463">
            <v>0</v>
          </cell>
        </row>
        <row r="464">
          <cell r="A464" t="str">
            <v>109907</v>
          </cell>
          <cell r="B464" t="str">
            <v>ITASCA ISD</v>
          </cell>
          <cell r="C464">
            <v>220347522</v>
          </cell>
          <cell r="D464">
            <v>220347522</v>
          </cell>
          <cell r="E464">
            <v>0</v>
          </cell>
          <cell r="F464">
            <v>0</v>
          </cell>
        </row>
        <row r="465">
          <cell r="A465" t="str">
            <v>109908</v>
          </cell>
          <cell r="B465" t="str">
            <v>MALONE ISD</v>
          </cell>
          <cell r="C465">
            <v>52809992</v>
          </cell>
          <cell r="D465">
            <v>52809992</v>
          </cell>
          <cell r="E465">
            <v>0</v>
          </cell>
          <cell r="F465">
            <v>0</v>
          </cell>
        </row>
        <row r="466">
          <cell r="A466" t="str">
            <v>109910</v>
          </cell>
          <cell r="B466" t="str">
            <v>MOUNT CALM ISD</v>
          </cell>
          <cell r="C466">
            <v>34052301</v>
          </cell>
          <cell r="D466">
            <v>34052301</v>
          </cell>
          <cell r="E466">
            <v>0</v>
          </cell>
          <cell r="F466">
            <v>0</v>
          </cell>
        </row>
        <row r="467">
          <cell r="A467" t="str">
            <v>109911</v>
          </cell>
          <cell r="B467" t="str">
            <v>WHITNEY ISD</v>
          </cell>
          <cell r="C467">
            <v>643499378</v>
          </cell>
          <cell r="D467">
            <v>643499378</v>
          </cell>
          <cell r="E467">
            <v>0</v>
          </cell>
          <cell r="F467">
            <v>0</v>
          </cell>
        </row>
        <row r="468">
          <cell r="A468" t="str">
            <v>109912</v>
          </cell>
          <cell r="B468" t="str">
            <v>AQUILLA ISD</v>
          </cell>
          <cell r="C468">
            <v>94630463</v>
          </cell>
          <cell r="D468">
            <v>94630463</v>
          </cell>
          <cell r="E468">
            <v>0</v>
          </cell>
          <cell r="F468">
            <v>0</v>
          </cell>
        </row>
        <row r="469">
          <cell r="A469" t="str">
            <v>109913</v>
          </cell>
          <cell r="B469" t="str">
            <v>BLUM ISD</v>
          </cell>
          <cell r="C469">
            <v>192985730</v>
          </cell>
          <cell r="D469">
            <v>192985730</v>
          </cell>
          <cell r="E469">
            <v>0</v>
          </cell>
          <cell r="F469">
            <v>0</v>
          </cell>
        </row>
        <row r="470">
          <cell r="A470" t="str">
            <v>109914</v>
          </cell>
          <cell r="B470" t="str">
            <v>PENELOPE ISD</v>
          </cell>
          <cell r="C470">
            <v>32657320</v>
          </cell>
          <cell r="D470">
            <v>32657320</v>
          </cell>
          <cell r="E470">
            <v>0</v>
          </cell>
          <cell r="F470">
            <v>0</v>
          </cell>
        </row>
        <row r="471">
          <cell r="A471" t="str">
            <v>110901</v>
          </cell>
          <cell r="B471" t="str">
            <v>ANTON ISD</v>
          </cell>
          <cell r="C471">
            <v>74144582</v>
          </cell>
          <cell r="D471">
            <v>74144582</v>
          </cell>
          <cell r="E471">
            <v>0</v>
          </cell>
          <cell r="F471">
            <v>0</v>
          </cell>
        </row>
        <row r="472">
          <cell r="A472" t="str">
            <v>110902</v>
          </cell>
          <cell r="B472" t="str">
            <v>LEVELLAND ISD</v>
          </cell>
          <cell r="C472">
            <v>1264106325</v>
          </cell>
          <cell r="D472">
            <v>1264106325</v>
          </cell>
          <cell r="E472">
            <v>0</v>
          </cell>
          <cell r="F472">
            <v>0</v>
          </cell>
        </row>
        <row r="473">
          <cell r="A473" t="str">
            <v>110905</v>
          </cell>
          <cell r="B473" t="str">
            <v>ROPES ISD</v>
          </cell>
          <cell r="C473">
            <v>114131759</v>
          </cell>
          <cell r="D473">
            <v>114131759</v>
          </cell>
          <cell r="E473">
            <v>0</v>
          </cell>
          <cell r="F473">
            <v>0</v>
          </cell>
        </row>
        <row r="474">
          <cell r="A474" t="str">
            <v>110906</v>
          </cell>
          <cell r="B474" t="str">
            <v>SMYER ISD</v>
          </cell>
          <cell r="C474">
            <v>112271840</v>
          </cell>
          <cell r="D474">
            <v>112271840</v>
          </cell>
          <cell r="E474">
            <v>0</v>
          </cell>
          <cell r="F474">
            <v>0</v>
          </cell>
        </row>
        <row r="475">
          <cell r="A475" t="str">
            <v>110907</v>
          </cell>
          <cell r="B475" t="str">
            <v>SUNDOWN ISD</v>
          </cell>
          <cell r="C475">
            <v>950613157</v>
          </cell>
          <cell r="D475">
            <v>947844571</v>
          </cell>
          <cell r="E475">
            <v>5537172</v>
          </cell>
          <cell r="F475">
            <v>0</v>
          </cell>
        </row>
        <row r="476">
          <cell r="A476" t="str">
            <v>110908</v>
          </cell>
          <cell r="B476" t="str">
            <v>WHITHARRAL ISD</v>
          </cell>
          <cell r="C476">
            <v>53185585</v>
          </cell>
          <cell r="D476">
            <v>53185585</v>
          </cell>
          <cell r="E476">
            <v>0</v>
          </cell>
          <cell r="F476">
            <v>0</v>
          </cell>
        </row>
        <row r="477">
          <cell r="A477" t="str">
            <v>111901</v>
          </cell>
          <cell r="B477" t="str">
            <v>GRANBURY ISD</v>
          </cell>
          <cell r="C477">
            <v>6395367582</v>
          </cell>
          <cell r="D477">
            <v>6395367582</v>
          </cell>
          <cell r="E477">
            <v>0</v>
          </cell>
          <cell r="F477">
            <v>0</v>
          </cell>
        </row>
        <row r="478">
          <cell r="A478" t="str">
            <v>111902</v>
          </cell>
          <cell r="B478" t="str">
            <v>LIPAN ISD</v>
          </cell>
          <cell r="C478">
            <v>182299665</v>
          </cell>
          <cell r="D478">
            <v>182299665</v>
          </cell>
          <cell r="E478">
            <v>0</v>
          </cell>
          <cell r="F478">
            <v>0</v>
          </cell>
        </row>
        <row r="479">
          <cell r="A479" t="str">
            <v>111903</v>
          </cell>
          <cell r="B479" t="str">
            <v>TOLAR ISD</v>
          </cell>
          <cell r="C479">
            <v>293517986</v>
          </cell>
          <cell r="D479">
            <v>293517986</v>
          </cell>
          <cell r="E479">
            <v>0</v>
          </cell>
          <cell r="F479">
            <v>0</v>
          </cell>
        </row>
        <row r="480">
          <cell r="A480" t="str">
            <v>112901</v>
          </cell>
          <cell r="B480" t="str">
            <v>SULPHUR SPRINGS ISD</v>
          </cell>
          <cell r="C480">
            <v>1465934525</v>
          </cell>
          <cell r="D480">
            <v>1465934525</v>
          </cell>
          <cell r="E480">
            <v>0</v>
          </cell>
          <cell r="F480">
            <v>0</v>
          </cell>
        </row>
        <row r="481">
          <cell r="A481" t="str">
            <v>112905</v>
          </cell>
          <cell r="B481" t="str">
            <v>CUMBY ISD</v>
          </cell>
          <cell r="C481">
            <v>88101675</v>
          </cell>
          <cell r="D481">
            <v>88101675</v>
          </cell>
          <cell r="E481">
            <v>0</v>
          </cell>
          <cell r="F481">
            <v>0</v>
          </cell>
        </row>
        <row r="482">
          <cell r="A482" t="str">
            <v>112906</v>
          </cell>
          <cell r="B482" t="str">
            <v>NORTH HOPKINS ISD</v>
          </cell>
          <cell r="C482">
            <v>99504701</v>
          </cell>
          <cell r="D482">
            <v>99504701</v>
          </cell>
          <cell r="E482">
            <v>0</v>
          </cell>
          <cell r="F482">
            <v>0</v>
          </cell>
        </row>
        <row r="483">
          <cell r="A483" t="str">
            <v>112907</v>
          </cell>
          <cell r="B483" t="str">
            <v>MILLER GROVE ISD</v>
          </cell>
          <cell r="C483">
            <v>68118572</v>
          </cell>
          <cell r="D483">
            <v>68118572</v>
          </cell>
          <cell r="E483">
            <v>0</v>
          </cell>
          <cell r="F483">
            <v>0</v>
          </cell>
        </row>
        <row r="484">
          <cell r="A484" t="str">
            <v>112908</v>
          </cell>
          <cell r="B484" t="str">
            <v>COMO-PICKTON CISD</v>
          </cell>
          <cell r="C484">
            <v>169478594</v>
          </cell>
          <cell r="D484">
            <v>169478594</v>
          </cell>
          <cell r="E484">
            <v>0</v>
          </cell>
          <cell r="F484">
            <v>0</v>
          </cell>
        </row>
        <row r="485">
          <cell r="A485" t="str">
            <v>112909</v>
          </cell>
          <cell r="B485" t="str">
            <v>SALTILLO ISD</v>
          </cell>
          <cell r="C485">
            <v>96933629</v>
          </cell>
          <cell r="D485">
            <v>96933629</v>
          </cell>
          <cell r="E485">
            <v>0</v>
          </cell>
          <cell r="F485">
            <v>0</v>
          </cell>
        </row>
        <row r="486">
          <cell r="A486" t="str">
            <v>112910</v>
          </cell>
          <cell r="B486" t="str">
            <v>SULPHUR BLUFF ISD</v>
          </cell>
          <cell r="C486">
            <v>114409729</v>
          </cell>
          <cell r="D486">
            <v>114409729</v>
          </cell>
          <cell r="E486">
            <v>0</v>
          </cell>
          <cell r="F486">
            <v>0</v>
          </cell>
        </row>
        <row r="487">
          <cell r="A487" t="str">
            <v>113901</v>
          </cell>
          <cell r="B487" t="str">
            <v>CROCKETT ISD</v>
          </cell>
          <cell r="C487">
            <v>476326343</v>
          </cell>
          <cell r="D487">
            <v>476326343</v>
          </cell>
          <cell r="E487">
            <v>0</v>
          </cell>
          <cell r="F487">
            <v>0</v>
          </cell>
        </row>
        <row r="488">
          <cell r="A488" t="str">
            <v>113902</v>
          </cell>
          <cell r="B488" t="str">
            <v>GRAPELAND ISD</v>
          </cell>
          <cell r="C488">
            <v>346571127</v>
          </cell>
          <cell r="D488">
            <v>346571127</v>
          </cell>
          <cell r="E488">
            <v>0</v>
          </cell>
          <cell r="F488">
            <v>0</v>
          </cell>
        </row>
        <row r="489">
          <cell r="A489" t="str">
            <v>113903</v>
          </cell>
          <cell r="B489" t="str">
            <v>LOVELADY ISD</v>
          </cell>
          <cell r="C489">
            <v>293108798</v>
          </cell>
          <cell r="D489">
            <v>293108798</v>
          </cell>
          <cell r="E489">
            <v>0</v>
          </cell>
          <cell r="F489">
            <v>0</v>
          </cell>
        </row>
        <row r="490">
          <cell r="A490" t="str">
            <v>113905</v>
          </cell>
          <cell r="B490" t="str">
            <v>LATEXO ISD</v>
          </cell>
          <cell r="C490">
            <v>175323451</v>
          </cell>
          <cell r="D490">
            <v>175323451</v>
          </cell>
          <cell r="E490">
            <v>0</v>
          </cell>
          <cell r="F490">
            <v>0</v>
          </cell>
        </row>
        <row r="491">
          <cell r="A491" t="str">
            <v>113906</v>
          </cell>
          <cell r="B491" t="str">
            <v>KENNARD ISD</v>
          </cell>
          <cell r="C491">
            <v>122553496</v>
          </cell>
          <cell r="D491">
            <v>122553496</v>
          </cell>
          <cell r="E491">
            <v>0</v>
          </cell>
          <cell r="F491">
            <v>0</v>
          </cell>
        </row>
        <row r="492">
          <cell r="A492" t="str">
            <v>114901</v>
          </cell>
          <cell r="B492" t="str">
            <v>BIG SPRING ISD</v>
          </cell>
          <cell r="C492">
            <v>3123409893</v>
          </cell>
          <cell r="D492">
            <v>3078158577</v>
          </cell>
          <cell r="E492">
            <v>90502632</v>
          </cell>
          <cell r="F492">
            <v>0</v>
          </cell>
        </row>
        <row r="493">
          <cell r="A493" t="str">
            <v>114902</v>
          </cell>
          <cell r="B493" t="str">
            <v>COAHOMA ISD</v>
          </cell>
          <cell r="C493">
            <v>559436446</v>
          </cell>
          <cell r="D493">
            <v>547964377</v>
          </cell>
          <cell r="E493">
            <v>22944138</v>
          </cell>
          <cell r="F493">
            <v>0</v>
          </cell>
        </row>
        <row r="494">
          <cell r="A494" t="str">
            <v>114904</v>
          </cell>
          <cell r="B494" t="str">
            <v>FORSAN ISD</v>
          </cell>
          <cell r="C494">
            <v>698435741</v>
          </cell>
          <cell r="D494">
            <v>690023118</v>
          </cell>
          <cell r="E494">
            <v>16825246</v>
          </cell>
          <cell r="F494">
            <v>0</v>
          </cell>
        </row>
        <row r="495">
          <cell r="A495" t="str">
            <v>115901</v>
          </cell>
          <cell r="B495" t="str">
            <v>FT HANCOCK ISD</v>
          </cell>
          <cell r="C495">
            <v>286194647</v>
          </cell>
          <cell r="D495">
            <v>286194647</v>
          </cell>
          <cell r="E495">
            <v>0</v>
          </cell>
          <cell r="F495">
            <v>0</v>
          </cell>
        </row>
        <row r="496">
          <cell r="A496" t="str">
            <v>115902</v>
          </cell>
          <cell r="B496" t="str">
            <v>SIERRA BLANCA ISD</v>
          </cell>
          <cell r="C496">
            <v>165493453</v>
          </cell>
          <cell r="D496">
            <v>165493453</v>
          </cell>
          <cell r="E496">
            <v>0</v>
          </cell>
          <cell r="F496">
            <v>0</v>
          </cell>
        </row>
        <row r="497">
          <cell r="A497" t="str">
            <v>115903</v>
          </cell>
          <cell r="B497" t="str">
            <v>DELL CITY ISD</v>
          </cell>
          <cell r="C497">
            <v>80196541</v>
          </cell>
          <cell r="D497">
            <v>79914871</v>
          </cell>
          <cell r="E497">
            <v>563340</v>
          </cell>
          <cell r="F497">
            <v>0</v>
          </cell>
        </row>
        <row r="498">
          <cell r="A498" t="str">
            <v>116901</v>
          </cell>
          <cell r="B498" t="str">
            <v>CADDO MILLS ISD</v>
          </cell>
          <cell r="C498">
            <v>603409306</v>
          </cell>
          <cell r="D498">
            <v>603409306</v>
          </cell>
          <cell r="E498">
            <v>0</v>
          </cell>
          <cell r="F498">
            <v>0</v>
          </cell>
        </row>
        <row r="499">
          <cell r="A499" t="str">
            <v>116902</v>
          </cell>
          <cell r="B499" t="str">
            <v>CELESTE ISD</v>
          </cell>
          <cell r="C499">
            <v>126946432</v>
          </cell>
          <cell r="D499">
            <v>126946432</v>
          </cell>
          <cell r="E499">
            <v>0</v>
          </cell>
          <cell r="F499">
            <v>0</v>
          </cell>
        </row>
        <row r="500">
          <cell r="A500" t="str">
            <v>116903</v>
          </cell>
          <cell r="B500" t="str">
            <v>COMMERCE ISD</v>
          </cell>
          <cell r="C500">
            <v>502279961</v>
          </cell>
          <cell r="D500">
            <v>502279961</v>
          </cell>
          <cell r="E500">
            <v>0</v>
          </cell>
          <cell r="F500">
            <v>0</v>
          </cell>
        </row>
        <row r="501">
          <cell r="A501" t="str">
            <v>116905</v>
          </cell>
          <cell r="B501" t="str">
            <v>GREENVILLE ISD</v>
          </cell>
          <cell r="C501">
            <v>2435960458</v>
          </cell>
          <cell r="D501">
            <v>2435960458</v>
          </cell>
          <cell r="E501">
            <v>0</v>
          </cell>
          <cell r="F501">
            <v>0</v>
          </cell>
        </row>
        <row r="502">
          <cell r="A502" t="str">
            <v>116906</v>
          </cell>
          <cell r="B502" t="str">
            <v>LONE OAK ISD</v>
          </cell>
          <cell r="C502">
            <v>293735244</v>
          </cell>
          <cell r="D502">
            <v>293735244</v>
          </cell>
          <cell r="E502">
            <v>0</v>
          </cell>
          <cell r="F502">
            <v>0</v>
          </cell>
        </row>
        <row r="503">
          <cell r="A503" t="str">
            <v>116908</v>
          </cell>
          <cell r="B503" t="str">
            <v>QUINLAN ISD</v>
          </cell>
          <cell r="C503">
            <v>958650123</v>
          </cell>
          <cell r="D503">
            <v>958650123</v>
          </cell>
          <cell r="E503">
            <v>0</v>
          </cell>
          <cell r="F503">
            <v>0</v>
          </cell>
        </row>
        <row r="504">
          <cell r="A504" t="str">
            <v>116909</v>
          </cell>
          <cell r="B504" t="str">
            <v>WOLFE CITY ISD</v>
          </cell>
          <cell r="C504">
            <v>141502171</v>
          </cell>
          <cell r="D504">
            <v>141502171</v>
          </cell>
          <cell r="E504">
            <v>0</v>
          </cell>
          <cell r="F504">
            <v>0</v>
          </cell>
        </row>
        <row r="505">
          <cell r="A505" t="str">
            <v>116910</v>
          </cell>
          <cell r="B505" t="str">
            <v>CAMPBELL ISD</v>
          </cell>
          <cell r="C505">
            <v>114305869</v>
          </cell>
          <cell r="D505">
            <v>114305869</v>
          </cell>
          <cell r="E505">
            <v>0</v>
          </cell>
          <cell r="F505">
            <v>0</v>
          </cell>
        </row>
        <row r="506">
          <cell r="A506" t="str">
            <v>116915</v>
          </cell>
          <cell r="B506" t="str">
            <v>BLAND ISD</v>
          </cell>
          <cell r="C506">
            <v>230659788</v>
          </cell>
          <cell r="D506">
            <v>230659788</v>
          </cell>
          <cell r="E506">
            <v>0</v>
          </cell>
          <cell r="F506">
            <v>0</v>
          </cell>
        </row>
        <row r="507">
          <cell r="A507" t="str">
            <v>116916</v>
          </cell>
          <cell r="B507" t="str">
            <v>BOLES ISD</v>
          </cell>
          <cell r="C507">
            <v>19594167</v>
          </cell>
          <cell r="D507">
            <v>19594167</v>
          </cell>
          <cell r="E507">
            <v>0</v>
          </cell>
          <cell r="F507">
            <v>0</v>
          </cell>
        </row>
        <row r="508">
          <cell r="A508" t="str">
            <v>117901</v>
          </cell>
          <cell r="B508" t="str">
            <v>BORGER ISD</v>
          </cell>
          <cell r="C508">
            <v>645722868</v>
          </cell>
          <cell r="D508">
            <v>632090548</v>
          </cell>
          <cell r="E508">
            <v>27264640</v>
          </cell>
          <cell r="F508">
            <v>0</v>
          </cell>
        </row>
        <row r="509">
          <cell r="A509" t="str">
            <v>117903</v>
          </cell>
          <cell r="B509" t="str">
            <v>SANFORD-FRITCH ISD</v>
          </cell>
          <cell r="C509">
            <v>134908964</v>
          </cell>
          <cell r="D509">
            <v>134527379</v>
          </cell>
          <cell r="E509">
            <v>763170</v>
          </cell>
          <cell r="F509">
            <v>0</v>
          </cell>
        </row>
        <row r="510">
          <cell r="A510" t="str">
            <v>117904</v>
          </cell>
          <cell r="B510" t="str">
            <v>PLEMONS-STINNETT-PHILLIPS CISD</v>
          </cell>
          <cell r="C510">
            <v>1183921447</v>
          </cell>
          <cell r="D510">
            <v>1179508757</v>
          </cell>
          <cell r="E510">
            <v>8825380</v>
          </cell>
          <cell r="F510">
            <v>0</v>
          </cell>
        </row>
        <row r="511">
          <cell r="A511" t="str">
            <v>117907</v>
          </cell>
          <cell r="B511" t="str">
            <v>SPRING CREEK ISD</v>
          </cell>
          <cell r="C511">
            <v>42662647</v>
          </cell>
          <cell r="D511">
            <v>42537497</v>
          </cell>
          <cell r="E511">
            <v>250300</v>
          </cell>
          <cell r="F511">
            <v>0</v>
          </cell>
        </row>
        <row r="512">
          <cell r="A512" t="str">
            <v>118902</v>
          </cell>
          <cell r="B512" t="str">
            <v>IRION COUNTY ISD</v>
          </cell>
          <cell r="C512">
            <v>1511633356</v>
          </cell>
          <cell r="D512">
            <v>1511633356</v>
          </cell>
          <cell r="E512">
            <v>0</v>
          </cell>
          <cell r="F512">
            <v>0</v>
          </cell>
        </row>
        <row r="513">
          <cell r="A513" t="str">
            <v>119901</v>
          </cell>
          <cell r="B513" t="str">
            <v>BRYSON ISD</v>
          </cell>
          <cell r="C513">
            <v>179311464</v>
          </cell>
          <cell r="D513">
            <v>179311464</v>
          </cell>
          <cell r="E513">
            <v>0</v>
          </cell>
          <cell r="F513">
            <v>0</v>
          </cell>
        </row>
        <row r="514">
          <cell r="A514" t="str">
            <v>119902</v>
          </cell>
          <cell r="B514" t="str">
            <v>JACKSBORO ISD</v>
          </cell>
          <cell r="C514">
            <v>809220449</v>
          </cell>
          <cell r="D514">
            <v>809220449</v>
          </cell>
          <cell r="E514">
            <v>0</v>
          </cell>
          <cell r="F514">
            <v>0</v>
          </cell>
        </row>
        <row r="515">
          <cell r="A515" t="str">
            <v>119903</v>
          </cell>
          <cell r="B515" t="str">
            <v>PERRIN-WHITT CISD</v>
          </cell>
          <cell r="C515">
            <v>289565960</v>
          </cell>
          <cell r="D515">
            <v>289565960</v>
          </cell>
          <cell r="E515">
            <v>0</v>
          </cell>
          <cell r="F515">
            <v>0</v>
          </cell>
        </row>
        <row r="516">
          <cell r="A516" t="str">
            <v>120901</v>
          </cell>
          <cell r="B516" t="str">
            <v>EDNA ISD</v>
          </cell>
          <cell r="C516">
            <v>557411386</v>
          </cell>
          <cell r="D516">
            <v>557411386</v>
          </cell>
          <cell r="E516">
            <v>0</v>
          </cell>
          <cell r="F516">
            <v>0</v>
          </cell>
        </row>
        <row r="517">
          <cell r="A517" t="str">
            <v>120902</v>
          </cell>
          <cell r="B517" t="str">
            <v>GANADO ISD</v>
          </cell>
          <cell r="C517">
            <v>247780058</v>
          </cell>
          <cell r="D517">
            <v>247780058</v>
          </cell>
          <cell r="E517">
            <v>0</v>
          </cell>
          <cell r="F517">
            <v>0</v>
          </cell>
        </row>
        <row r="518">
          <cell r="A518" t="str">
            <v>120905</v>
          </cell>
          <cell r="B518" t="str">
            <v>INDUSTRIAL ISD</v>
          </cell>
          <cell r="C518">
            <v>1080825747</v>
          </cell>
          <cell r="D518">
            <v>1062803272</v>
          </cell>
          <cell r="E518">
            <v>36044950</v>
          </cell>
          <cell r="F518">
            <v>0</v>
          </cell>
        </row>
        <row r="519">
          <cell r="A519" t="str">
            <v>121902</v>
          </cell>
          <cell r="B519" t="str">
            <v>BROOKELAND ISD</v>
          </cell>
          <cell r="C519">
            <v>308089669</v>
          </cell>
          <cell r="D519">
            <v>297789260</v>
          </cell>
          <cell r="E519">
            <v>20600818</v>
          </cell>
          <cell r="F519">
            <v>0</v>
          </cell>
        </row>
        <row r="520">
          <cell r="A520" t="str">
            <v>121903</v>
          </cell>
          <cell r="B520" t="str">
            <v>BUNA ISD</v>
          </cell>
          <cell r="C520">
            <v>363811635</v>
          </cell>
          <cell r="D520">
            <v>363811635</v>
          </cell>
          <cell r="E520">
            <v>0</v>
          </cell>
          <cell r="F520">
            <v>0</v>
          </cell>
        </row>
        <row r="521">
          <cell r="A521" t="str">
            <v>121904</v>
          </cell>
          <cell r="B521" t="str">
            <v>JASPER ISD</v>
          </cell>
          <cell r="C521">
            <v>928554189</v>
          </cell>
          <cell r="D521">
            <v>928554189</v>
          </cell>
          <cell r="E521">
            <v>0</v>
          </cell>
          <cell r="F521">
            <v>0</v>
          </cell>
        </row>
        <row r="522">
          <cell r="A522" t="str">
            <v>121905</v>
          </cell>
          <cell r="B522" t="str">
            <v>KIRBYVILLE CISD</v>
          </cell>
          <cell r="C522">
            <v>325290973</v>
          </cell>
          <cell r="D522">
            <v>325290973</v>
          </cell>
          <cell r="E522">
            <v>0</v>
          </cell>
          <cell r="F522">
            <v>0</v>
          </cell>
        </row>
        <row r="523">
          <cell r="A523" t="str">
            <v>121906</v>
          </cell>
          <cell r="B523" t="str">
            <v>EVADALE ISD</v>
          </cell>
          <cell r="C523">
            <v>356122857</v>
          </cell>
          <cell r="D523">
            <v>352622083</v>
          </cell>
          <cell r="E523">
            <v>7001548</v>
          </cell>
          <cell r="F523">
            <v>0</v>
          </cell>
        </row>
        <row r="524">
          <cell r="A524" t="str">
            <v>122901</v>
          </cell>
          <cell r="B524" t="str">
            <v>FT DAVIS ISD</v>
          </cell>
          <cell r="C524">
            <v>203847850</v>
          </cell>
          <cell r="D524">
            <v>203847850</v>
          </cell>
          <cell r="E524">
            <v>0</v>
          </cell>
          <cell r="F524">
            <v>0</v>
          </cell>
        </row>
        <row r="525">
          <cell r="A525" t="str">
            <v>122902</v>
          </cell>
          <cell r="B525" t="str">
            <v>VALENTINE ISD</v>
          </cell>
          <cell r="C525">
            <v>56535375</v>
          </cell>
          <cell r="D525">
            <v>56535375</v>
          </cell>
          <cell r="E525">
            <v>0</v>
          </cell>
          <cell r="F525">
            <v>0</v>
          </cell>
        </row>
        <row r="526">
          <cell r="A526" t="str">
            <v>123905</v>
          </cell>
          <cell r="B526" t="str">
            <v>NEDERLAND ISD</v>
          </cell>
          <cell r="C526">
            <v>2633477901</v>
          </cell>
          <cell r="D526">
            <v>2633477901</v>
          </cell>
          <cell r="E526">
            <v>0</v>
          </cell>
          <cell r="F526">
            <v>0</v>
          </cell>
        </row>
        <row r="527">
          <cell r="A527" t="str">
            <v>123907</v>
          </cell>
          <cell r="B527" t="str">
            <v>PORT ARTHUR ISD</v>
          </cell>
          <cell r="C527">
            <v>6601777621</v>
          </cell>
          <cell r="D527">
            <v>6601777621</v>
          </cell>
          <cell r="E527">
            <v>0</v>
          </cell>
          <cell r="F527">
            <v>0</v>
          </cell>
        </row>
        <row r="528">
          <cell r="A528" t="str">
            <v>123908</v>
          </cell>
          <cell r="B528" t="str">
            <v>PORT NECHES-GROVES ISD</v>
          </cell>
          <cell r="C528">
            <v>2746793111</v>
          </cell>
          <cell r="D528">
            <v>2644670068</v>
          </cell>
          <cell r="E528">
            <v>204246086</v>
          </cell>
          <cell r="F528">
            <v>0</v>
          </cell>
        </row>
        <row r="529">
          <cell r="A529" t="str">
            <v>123910</v>
          </cell>
          <cell r="B529" t="str">
            <v>BEAUMONT ISD</v>
          </cell>
          <cell r="C529">
            <v>10885734421</v>
          </cell>
          <cell r="D529">
            <v>10885734421</v>
          </cell>
          <cell r="E529">
            <v>0</v>
          </cell>
          <cell r="F529">
            <v>0</v>
          </cell>
        </row>
        <row r="530">
          <cell r="A530" t="str">
            <v>123913</v>
          </cell>
          <cell r="B530" t="str">
            <v>SABINE PASS ISD</v>
          </cell>
          <cell r="C530">
            <v>918601904</v>
          </cell>
          <cell r="D530">
            <v>917688837</v>
          </cell>
          <cell r="E530">
            <v>1826134</v>
          </cell>
          <cell r="F530">
            <v>0</v>
          </cell>
        </row>
        <row r="531">
          <cell r="A531" t="str">
            <v>123914</v>
          </cell>
          <cell r="B531" t="str">
            <v>HAMSHIRE-FANNETT ISD</v>
          </cell>
          <cell r="C531">
            <v>803174717</v>
          </cell>
          <cell r="D531">
            <v>803174717</v>
          </cell>
          <cell r="E531">
            <v>0</v>
          </cell>
          <cell r="F531">
            <v>0</v>
          </cell>
        </row>
        <row r="532">
          <cell r="A532" t="str">
            <v>124901</v>
          </cell>
          <cell r="B532" t="str">
            <v>JIM HOGG COUNTY ISD</v>
          </cell>
          <cell r="C532">
            <v>438861172</v>
          </cell>
          <cell r="D532">
            <v>435396702</v>
          </cell>
          <cell r="E532">
            <v>6928940</v>
          </cell>
          <cell r="F532">
            <v>0</v>
          </cell>
        </row>
        <row r="533">
          <cell r="A533" t="str">
            <v>125901</v>
          </cell>
          <cell r="B533" t="str">
            <v>ALICE ISD</v>
          </cell>
          <cell r="C533">
            <v>1101860158</v>
          </cell>
          <cell r="D533">
            <v>1101860158</v>
          </cell>
          <cell r="E533">
            <v>0</v>
          </cell>
          <cell r="F533">
            <v>0</v>
          </cell>
        </row>
        <row r="534">
          <cell r="A534" t="str">
            <v>125902</v>
          </cell>
          <cell r="B534" t="str">
            <v>BEN BOLT-PALITO BLANCO ISD</v>
          </cell>
          <cell r="C534">
            <v>99118262</v>
          </cell>
          <cell r="D534">
            <v>99118262</v>
          </cell>
          <cell r="E534">
            <v>0</v>
          </cell>
          <cell r="F534">
            <v>0</v>
          </cell>
        </row>
        <row r="535">
          <cell r="A535" t="str">
            <v>125903</v>
          </cell>
          <cell r="B535" t="str">
            <v>ORANGE GROVE ISD</v>
          </cell>
          <cell r="C535">
            <v>445280645</v>
          </cell>
          <cell r="D535">
            <v>445280645</v>
          </cell>
          <cell r="E535">
            <v>0</v>
          </cell>
          <cell r="F535">
            <v>0</v>
          </cell>
        </row>
        <row r="536">
          <cell r="A536" t="str">
            <v>125905</v>
          </cell>
          <cell r="B536" t="str">
            <v>PREMONT ISD</v>
          </cell>
          <cell r="C536">
            <v>151463409</v>
          </cell>
          <cell r="D536">
            <v>151463409</v>
          </cell>
          <cell r="E536">
            <v>0</v>
          </cell>
          <cell r="F536">
            <v>0</v>
          </cell>
        </row>
        <row r="537">
          <cell r="A537" t="str">
            <v>125906</v>
          </cell>
          <cell r="B537" t="str">
            <v>LA GLORIA ISD</v>
          </cell>
          <cell r="C537">
            <v>50464738</v>
          </cell>
          <cell r="D537">
            <v>50317291</v>
          </cell>
          <cell r="E537">
            <v>294894</v>
          </cell>
          <cell r="F537">
            <v>0</v>
          </cell>
        </row>
        <row r="538">
          <cell r="A538" t="str">
            <v>126901</v>
          </cell>
          <cell r="B538" t="str">
            <v>ALVARADO ISD</v>
          </cell>
          <cell r="C538">
            <v>1451432618</v>
          </cell>
          <cell r="D538">
            <v>1451432618</v>
          </cell>
          <cell r="E538">
            <v>0</v>
          </cell>
          <cell r="F538">
            <v>0</v>
          </cell>
        </row>
        <row r="539">
          <cell r="A539" t="str">
            <v>126902</v>
          </cell>
          <cell r="B539" t="str">
            <v>BURLESON ISD</v>
          </cell>
          <cell r="C539">
            <v>5089397493</v>
          </cell>
          <cell r="D539">
            <v>5089397493</v>
          </cell>
          <cell r="E539">
            <v>0</v>
          </cell>
          <cell r="F539">
            <v>0</v>
          </cell>
        </row>
        <row r="540">
          <cell r="A540" t="str">
            <v>126903</v>
          </cell>
          <cell r="B540" t="str">
            <v>CLEBURNE ISD</v>
          </cell>
          <cell r="C540">
            <v>2826506414</v>
          </cell>
          <cell r="D540">
            <v>2826506414</v>
          </cell>
          <cell r="E540">
            <v>0</v>
          </cell>
          <cell r="F540">
            <v>0</v>
          </cell>
        </row>
        <row r="541">
          <cell r="A541" t="str">
            <v>126904</v>
          </cell>
          <cell r="B541" t="str">
            <v>GRANDVIEW ISD</v>
          </cell>
          <cell r="C541">
            <v>366718613</v>
          </cell>
          <cell r="D541">
            <v>366718613</v>
          </cell>
          <cell r="E541">
            <v>0</v>
          </cell>
          <cell r="F541">
            <v>0</v>
          </cell>
        </row>
        <row r="542">
          <cell r="A542" t="str">
            <v>126905</v>
          </cell>
          <cell r="B542" t="str">
            <v>JOSHUA ISD</v>
          </cell>
          <cell r="C542">
            <v>1685349698</v>
          </cell>
          <cell r="D542">
            <v>1685349698</v>
          </cell>
          <cell r="E542">
            <v>0</v>
          </cell>
          <cell r="F542">
            <v>0</v>
          </cell>
        </row>
        <row r="543">
          <cell r="A543" t="str">
            <v>126906</v>
          </cell>
          <cell r="B543" t="str">
            <v>KEENE ISD</v>
          </cell>
          <cell r="C543">
            <v>190639360</v>
          </cell>
          <cell r="D543">
            <v>190639360</v>
          </cell>
          <cell r="E543">
            <v>0</v>
          </cell>
          <cell r="F543">
            <v>0</v>
          </cell>
        </row>
        <row r="544">
          <cell r="A544" t="str">
            <v>126907</v>
          </cell>
          <cell r="B544" t="str">
            <v>RIO VISTA ISD</v>
          </cell>
          <cell r="C544">
            <v>316868403</v>
          </cell>
          <cell r="D544">
            <v>316868403</v>
          </cell>
          <cell r="E544">
            <v>0</v>
          </cell>
          <cell r="F544">
            <v>0</v>
          </cell>
        </row>
        <row r="545">
          <cell r="A545" t="str">
            <v>126908</v>
          </cell>
          <cell r="B545" t="str">
            <v>VENUS ISD</v>
          </cell>
          <cell r="C545">
            <v>365008387</v>
          </cell>
          <cell r="D545">
            <v>365008387</v>
          </cell>
          <cell r="E545">
            <v>0</v>
          </cell>
          <cell r="F545">
            <v>0</v>
          </cell>
        </row>
        <row r="546">
          <cell r="A546" t="str">
            <v>126911</v>
          </cell>
          <cell r="B546" t="str">
            <v>GODLEY ISD</v>
          </cell>
          <cell r="C546">
            <v>984445737</v>
          </cell>
          <cell r="D546">
            <v>984445737</v>
          </cell>
          <cell r="E546">
            <v>0</v>
          </cell>
          <cell r="F546">
            <v>0</v>
          </cell>
        </row>
        <row r="547">
          <cell r="A547" t="str">
            <v>127901</v>
          </cell>
          <cell r="B547" t="str">
            <v>ANSON ISD</v>
          </cell>
          <cell r="C547">
            <v>137459925</v>
          </cell>
          <cell r="D547">
            <v>137459925</v>
          </cell>
          <cell r="E547">
            <v>0</v>
          </cell>
          <cell r="F547">
            <v>0</v>
          </cell>
        </row>
        <row r="548">
          <cell r="A548" t="str">
            <v>127903</v>
          </cell>
          <cell r="B548" t="str">
            <v>HAMLIN ISD</v>
          </cell>
          <cell r="C548">
            <v>142284788</v>
          </cell>
          <cell r="D548">
            <v>142284788</v>
          </cell>
          <cell r="E548">
            <v>0</v>
          </cell>
          <cell r="F548">
            <v>0</v>
          </cell>
        </row>
        <row r="549">
          <cell r="A549" t="str">
            <v>127904</v>
          </cell>
          <cell r="B549" t="str">
            <v>HAWLEY ISD</v>
          </cell>
          <cell r="C549">
            <v>166128586</v>
          </cell>
          <cell r="D549">
            <v>166128586</v>
          </cell>
          <cell r="E549">
            <v>0</v>
          </cell>
          <cell r="F549">
            <v>0</v>
          </cell>
        </row>
        <row r="550">
          <cell r="A550" t="str">
            <v>127905</v>
          </cell>
          <cell r="B550" t="str">
            <v>LUEDERS-AVOCA ISD</v>
          </cell>
          <cell r="C550">
            <v>75126265</v>
          </cell>
          <cell r="D550">
            <v>75126265</v>
          </cell>
          <cell r="E550">
            <v>0</v>
          </cell>
          <cell r="F550">
            <v>0</v>
          </cell>
        </row>
        <row r="551">
          <cell r="A551" t="str">
            <v>127906</v>
          </cell>
          <cell r="B551" t="str">
            <v>STAMFORD ISD</v>
          </cell>
          <cell r="C551">
            <v>102128163</v>
          </cell>
          <cell r="D551">
            <v>102128163</v>
          </cell>
          <cell r="E551">
            <v>0</v>
          </cell>
          <cell r="F551">
            <v>0</v>
          </cell>
        </row>
        <row r="552">
          <cell r="A552" t="str">
            <v>128901</v>
          </cell>
          <cell r="B552" t="str">
            <v>KARNES CITY ISD</v>
          </cell>
          <cell r="C552">
            <v>6083903637</v>
          </cell>
          <cell r="D552">
            <v>6083903637</v>
          </cell>
          <cell r="E552">
            <v>0</v>
          </cell>
          <cell r="F552">
            <v>0</v>
          </cell>
        </row>
        <row r="553">
          <cell r="A553" t="str">
            <v>128902</v>
          </cell>
          <cell r="B553" t="str">
            <v>KENEDY ISD</v>
          </cell>
          <cell r="C553">
            <v>1420397577</v>
          </cell>
          <cell r="D553">
            <v>1420397577</v>
          </cell>
          <cell r="E553">
            <v>0</v>
          </cell>
          <cell r="F553">
            <v>0</v>
          </cell>
        </row>
        <row r="554">
          <cell r="A554" t="str">
            <v>128903</v>
          </cell>
          <cell r="B554" t="str">
            <v>RUNGE ISD</v>
          </cell>
          <cell r="C554">
            <v>461364582</v>
          </cell>
          <cell r="D554">
            <v>461364582</v>
          </cell>
          <cell r="E554">
            <v>0</v>
          </cell>
          <cell r="F554">
            <v>0</v>
          </cell>
        </row>
        <row r="555">
          <cell r="A555" t="str">
            <v>128904</v>
          </cell>
          <cell r="B555" t="str">
            <v>FALLS CITY ISD</v>
          </cell>
          <cell r="C555">
            <v>818531667</v>
          </cell>
          <cell r="D555">
            <v>818531667</v>
          </cell>
          <cell r="E555">
            <v>0</v>
          </cell>
          <cell r="F555">
            <v>0</v>
          </cell>
        </row>
        <row r="556">
          <cell r="A556" t="str">
            <v>129901</v>
          </cell>
          <cell r="B556" t="str">
            <v>CRANDALL ISD</v>
          </cell>
          <cell r="C556">
            <v>1107437211</v>
          </cell>
          <cell r="D556">
            <v>1107437211</v>
          </cell>
          <cell r="E556">
            <v>0</v>
          </cell>
          <cell r="F556">
            <v>0</v>
          </cell>
        </row>
        <row r="557">
          <cell r="A557" t="str">
            <v>129902</v>
          </cell>
          <cell r="B557" t="str">
            <v>FORNEY ISD</v>
          </cell>
          <cell r="C557">
            <v>4755588796</v>
          </cell>
          <cell r="D557">
            <v>4755588796</v>
          </cell>
          <cell r="E557">
            <v>0</v>
          </cell>
          <cell r="F557">
            <v>0</v>
          </cell>
        </row>
        <row r="558">
          <cell r="A558" t="str">
            <v>129903</v>
          </cell>
          <cell r="B558" t="str">
            <v>KAUFMAN ISD</v>
          </cell>
          <cell r="C558">
            <v>1005205267</v>
          </cell>
          <cell r="D558">
            <v>1005205267</v>
          </cell>
          <cell r="E558">
            <v>0</v>
          </cell>
          <cell r="F558">
            <v>0</v>
          </cell>
        </row>
        <row r="559">
          <cell r="A559" t="str">
            <v>129904</v>
          </cell>
          <cell r="B559" t="str">
            <v>KEMP ISD</v>
          </cell>
          <cell r="C559">
            <v>520531556</v>
          </cell>
          <cell r="D559">
            <v>520531556</v>
          </cell>
          <cell r="E559">
            <v>0</v>
          </cell>
          <cell r="F559">
            <v>0</v>
          </cell>
        </row>
        <row r="560">
          <cell r="A560" t="str">
            <v>129905</v>
          </cell>
          <cell r="B560" t="str">
            <v>MABANK ISD</v>
          </cell>
          <cell r="C560">
            <v>1387513068</v>
          </cell>
          <cell r="D560">
            <v>1387513068</v>
          </cell>
          <cell r="E560">
            <v>0</v>
          </cell>
          <cell r="F560">
            <v>0</v>
          </cell>
        </row>
        <row r="561">
          <cell r="A561" t="str">
            <v>129906</v>
          </cell>
          <cell r="B561" t="str">
            <v>TERRELL ISD</v>
          </cell>
          <cell r="C561">
            <v>2064277613</v>
          </cell>
          <cell r="D561">
            <v>2064277613</v>
          </cell>
          <cell r="E561">
            <v>0</v>
          </cell>
          <cell r="F561">
            <v>0</v>
          </cell>
        </row>
        <row r="562">
          <cell r="A562" t="str">
            <v>129910</v>
          </cell>
          <cell r="B562" t="str">
            <v>SCURRY-ROSSER ISD</v>
          </cell>
          <cell r="C562">
            <v>255251118</v>
          </cell>
          <cell r="D562">
            <v>255251118</v>
          </cell>
          <cell r="E562">
            <v>0</v>
          </cell>
          <cell r="F562">
            <v>0</v>
          </cell>
        </row>
        <row r="563">
          <cell r="A563" t="str">
            <v>130901</v>
          </cell>
          <cell r="B563" t="str">
            <v>BOERNE ISD</v>
          </cell>
          <cell r="C563">
            <v>7436197305</v>
          </cell>
          <cell r="D563">
            <v>7436197305</v>
          </cell>
          <cell r="E563">
            <v>0</v>
          </cell>
          <cell r="F563">
            <v>0</v>
          </cell>
        </row>
        <row r="564">
          <cell r="A564" t="str">
            <v>130902</v>
          </cell>
          <cell r="B564" t="str">
            <v>COMFORT ISD</v>
          </cell>
          <cell r="C564">
            <v>984675336</v>
          </cell>
          <cell r="D564">
            <v>984675336</v>
          </cell>
          <cell r="E564">
            <v>0</v>
          </cell>
          <cell r="F564">
            <v>0</v>
          </cell>
        </row>
        <row r="565">
          <cell r="A565" t="str">
            <v>131001</v>
          </cell>
          <cell r="B565" t="str">
            <v>KENEDY COUNTY WIDE CSD</v>
          </cell>
          <cell r="C565">
            <v>918018018</v>
          </cell>
          <cell r="D565">
            <v>917775143</v>
          </cell>
          <cell r="E565">
            <v>485750</v>
          </cell>
          <cell r="F565">
            <v>0</v>
          </cell>
        </row>
        <row r="566">
          <cell r="A566" t="str">
            <v>132902</v>
          </cell>
          <cell r="B566" t="str">
            <v>JAYTON-GIRARD ISD</v>
          </cell>
          <cell r="C566">
            <v>517889037</v>
          </cell>
          <cell r="D566">
            <v>517108067</v>
          </cell>
          <cell r="E566">
            <v>1561940</v>
          </cell>
          <cell r="F566">
            <v>0</v>
          </cell>
        </row>
        <row r="567">
          <cell r="A567" t="str">
            <v>133901</v>
          </cell>
          <cell r="B567" t="str">
            <v>CENTER POINT ISD</v>
          </cell>
          <cell r="C567">
            <v>338881491</v>
          </cell>
          <cell r="D567">
            <v>338881491</v>
          </cell>
          <cell r="E567">
            <v>0</v>
          </cell>
          <cell r="F567">
            <v>0</v>
          </cell>
        </row>
        <row r="568">
          <cell r="A568" t="str">
            <v>133902</v>
          </cell>
          <cell r="B568" t="str">
            <v>HUNT ISD</v>
          </cell>
          <cell r="C568">
            <v>456976593</v>
          </cell>
          <cell r="D568">
            <v>456976593</v>
          </cell>
          <cell r="E568">
            <v>0</v>
          </cell>
          <cell r="F568">
            <v>0</v>
          </cell>
        </row>
        <row r="569">
          <cell r="A569" t="str">
            <v>133903</v>
          </cell>
          <cell r="B569" t="str">
            <v>KERRVILLE ISD</v>
          </cell>
          <cell r="C569">
            <v>2831663542</v>
          </cell>
          <cell r="D569">
            <v>2831663542</v>
          </cell>
          <cell r="E569">
            <v>0</v>
          </cell>
          <cell r="F569">
            <v>0</v>
          </cell>
        </row>
        <row r="570">
          <cell r="A570" t="str">
            <v>133904</v>
          </cell>
          <cell r="B570" t="str">
            <v>INGRAM ISD</v>
          </cell>
          <cell r="C570">
            <v>589532978</v>
          </cell>
          <cell r="D570">
            <v>589532978</v>
          </cell>
          <cell r="E570">
            <v>0</v>
          </cell>
          <cell r="F570">
            <v>0</v>
          </cell>
        </row>
        <row r="571">
          <cell r="A571" t="str">
            <v>133905</v>
          </cell>
          <cell r="B571" t="str">
            <v>DIVIDE ISD</v>
          </cell>
          <cell r="C571">
            <v>68794619</v>
          </cell>
          <cell r="D571">
            <v>68794619</v>
          </cell>
          <cell r="E571">
            <v>0</v>
          </cell>
          <cell r="F571">
            <v>0</v>
          </cell>
        </row>
        <row r="572">
          <cell r="A572" t="str">
            <v>134901</v>
          </cell>
          <cell r="B572" t="str">
            <v>JUNCTION ISD</v>
          </cell>
          <cell r="C572">
            <v>469663505</v>
          </cell>
          <cell r="D572">
            <v>469663505</v>
          </cell>
          <cell r="E572">
            <v>0</v>
          </cell>
          <cell r="F572">
            <v>0</v>
          </cell>
        </row>
        <row r="573">
          <cell r="A573" t="str">
            <v>135001</v>
          </cell>
          <cell r="B573" t="str">
            <v>GUTHRIE CSD</v>
          </cell>
          <cell r="C573">
            <v>196926601</v>
          </cell>
          <cell r="D573">
            <v>196789941</v>
          </cell>
          <cell r="E573">
            <v>273320</v>
          </cell>
          <cell r="F573">
            <v>0</v>
          </cell>
        </row>
        <row r="574">
          <cell r="A574" t="str">
            <v>136901</v>
          </cell>
          <cell r="B574" t="str">
            <v>BRACKETT ISD</v>
          </cell>
          <cell r="C574">
            <v>522006816</v>
          </cell>
          <cell r="D574">
            <v>522006816</v>
          </cell>
          <cell r="E574">
            <v>0</v>
          </cell>
          <cell r="F574">
            <v>0</v>
          </cell>
        </row>
        <row r="575">
          <cell r="A575" t="str">
            <v>137901</v>
          </cell>
          <cell r="B575" t="str">
            <v>KINGSVILLE ISD</v>
          </cell>
          <cell r="C575">
            <v>1010101347</v>
          </cell>
          <cell r="D575">
            <v>1010101347</v>
          </cell>
          <cell r="E575">
            <v>0</v>
          </cell>
          <cell r="F575">
            <v>0</v>
          </cell>
        </row>
        <row r="576">
          <cell r="A576" t="str">
            <v>137902</v>
          </cell>
          <cell r="B576" t="str">
            <v>RICARDO ISD</v>
          </cell>
          <cell r="C576">
            <v>195051207</v>
          </cell>
          <cell r="D576">
            <v>189210531</v>
          </cell>
          <cell r="E576">
            <v>11681352</v>
          </cell>
          <cell r="F576">
            <v>0</v>
          </cell>
        </row>
        <row r="577">
          <cell r="A577" t="str">
            <v>137903</v>
          </cell>
          <cell r="B577" t="str">
            <v>RIVIERA ISD</v>
          </cell>
          <cell r="C577">
            <v>283998891</v>
          </cell>
          <cell r="D577">
            <v>283998236</v>
          </cell>
          <cell r="E577">
            <v>1310</v>
          </cell>
          <cell r="F577">
            <v>0</v>
          </cell>
        </row>
        <row r="578">
          <cell r="A578" t="str">
            <v>137904</v>
          </cell>
          <cell r="B578" t="str">
            <v>SANTA GERTRUDIS ISD</v>
          </cell>
          <cell r="C578">
            <v>139499315</v>
          </cell>
          <cell r="D578">
            <v>139499315</v>
          </cell>
          <cell r="E578">
            <v>0</v>
          </cell>
          <cell r="F578">
            <v>0</v>
          </cell>
        </row>
        <row r="579">
          <cell r="A579" t="str">
            <v>138902</v>
          </cell>
          <cell r="B579" t="str">
            <v>KNOX CITY-O'BRIEN CISD</v>
          </cell>
          <cell r="C579">
            <v>75463630</v>
          </cell>
          <cell r="D579">
            <v>75463630</v>
          </cell>
          <cell r="E579">
            <v>0</v>
          </cell>
          <cell r="F579">
            <v>0</v>
          </cell>
        </row>
        <row r="580">
          <cell r="A580" t="str">
            <v>138903</v>
          </cell>
          <cell r="B580" t="str">
            <v>MUNDAY CISD</v>
          </cell>
          <cell r="C580">
            <v>110200756</v>
          </cell>
          <cell r="D580">
            <v>110200756</v>
          </cell>
          <cell r="E580">
            <v>0</v>
          </cell>
          <cell r="F580">
            <v>0</v>
          </cell>
        </row>
        <row r="581">
          <cell r="A581" t="str">
            <v>138904</v>
          </cell>
          <cell r="B581" t="str">
            <v>BENJAMIN ISD</v>
          </cell>
          <cell r="C581">
            <v>66721898</v>
          </cell>
          <cell r="D581">
            <v>66721898</v>
          </cell>
          <cell r="E581">
            <v>0</v>
          </cell>
          <cell r="F581">
            <v>0</v>
          </cell>
        </row>
        <row r="582">
          <cell r="A582" t="str">
            <v>139905</v>
          </cell>
          <cell r="B582" t="str">
            <v>CHISUM ISD</v>
          </cell>
          <cell r="C582">
            <v>1044276863</v>
          </cell>
          <cell r="D582">
            <v>1044276863</v>
          </cell>
          <cell r="E582">
            <v>0</v>
          </cell>
          <cell r="F582">
            <v>0</v>
          </cell>
        </row>
        <row r="583">
          <cell r="A583" t="str">
            <v>139909</v>
          </cell>
          <cell r="B583" t="str">
            <v>PARIS ISD</v>
          </cell>
          <cell r="C583">
            <v>842703612</v>
          </cell>
          <cell r="D583">
            <v>842703612</v>
          </cell>
          <cell r="E583">
            <v>0</v>
          </cell>
          <cell r="F583">
            <v>0</v>
          </cell>
        </row>
        <row r="584">
          <cell r="A584" t="str">
            <v>139911</v>
          </cell>
          <cell r="B584" t="str">
            <v>NORTH LAMAR ISD</v>
          </cell>
          <cell r="C584">
            <v>1400534466</v>
          </cell>
          <cell r="D584">
            <v>1400534466</v>
          </cell>
          <cell r="E584">
            <v>0</v>
          </cell>
          <cell r="F584">
            <v>0</v>
          </cell>
        </row>
        <row r="585">
          <cell r="A585" t="str">
            <v>139912</v>
          </cell>
          <cell r="B585" t="str">
            <v>PRAIRILAND ISD</v>
          </cell>
          <cell r="C585">
            <v>294906368</v>
          </cell>
          <cell r="D585">
            <v>294906368</v>
          </cell>
          <cell r="E585">
            <v>0</v>
          </cell>
          <cell r="F585">
            <v>0</v>
          </cell>
        </row>
        <row r="586">
          <cell r="A586" t="str">
            <v>140901</v>
          </cell>
          <cell r="B586" t="str">
            <v>AMHERST ISD</v>
          </cell>
          <cell r="C586">
            <v>51928923</v>
          </cell>
          <cell r="D586">
            <v>51928923</v>
          </cell>
          <cell r="E586">
            <v>0</v>
          </cell>
          <cell r="F586">
            <v>0</v>
          </cell>
        </row>
        <row r="587">
          <cell r="A587" t="str">
            <v>140904</v>
          </cell>
          <cell r="B587" t="str">
            <v>LITTLEFIELD ISD</v>
          </cell>
          <cell r="C587">
            <v>227697109</v>
          </cell>
          <cell r="D587">
            <v>227697109</v>
          </cell>
          <cell r="E587">
            <v>0</v>
          </cell>
          <cell r="F587">
            <v>0</v>
          </cell>
        </row>
        <row r="588">
          <cell r="A588" t="str">
            <v>140905</v>
          </cell>
          <cell r="B588" t="str">
            <v>OLTON ISD</v>
          </cell>
          <cell r="C588">
            <v>146577618</v>
          </cell>
          <cell r="D588">
            <v>146577618</v>
          </cell>
          <cell r="E588">
            <v>0</v>
          </cell>
          <cell r="F588">
            <v>0</v>
          </cell>
        </row>
        <row r="589">
          <cell r="A589" t="str">
            <v>140907</v>
          </cell>
          <cell r="B589" t="str">
            <v>SPRINGLAKE-EARTH ISD</v>
          </cell>
          <cell r="C589">
            <v>83812151</v>
          </cell>
          <cell r="D589">
            <v>83812151</v>
          </cell>
          <cell r="E589">
            <v>0</v>
          </cell>
          <cell r="F589">
            <v>0</v>
          </cell>
        </row>
        <row r="590">
          <cell r="A590" t="str">
            <v>140908</v>
          </cell>
          <cell r="B590" t="str">
            <v>SUDAN ISD</v>
          </cell>
          <cell r="C590">
            <v>495946253</v>
          </cell>
          <cell r="D590">
            <v>495946253</v>
          </cell>
          <cell r="E590">
            <v>0</v>
          </cell>
          <cell r="F590">
            <v>0</v>
          </cell>
        </row>
        <row r="591">
          <cell r="A591" t="str">
            <v>141901</v>
          </cell>
          <cell r="B591" t="str">
            <v>LAMPASAS ISD</v>
          </cell>
          <cell r="C591">
            <v>1282248468</v>
          </cell>
          <cell r="D591">
            <v>1282248468</v>
          </cell>
          <cell r="E591">
            <v>0</v>
          </cell>
          <cell r="F591">
            <v>0</v>
          </cell>
        </row>
        <row r="592">
          <cell r="A592" t="str">
            <v>141902</v>
          </cell>
          <cell r="B592" t="str">
            <v>LOMETA ISD</v>
          </cell>
          <cell r="C592">
            <v>143315172</v>
          </cell>
          <cell r="D592">
            <v>143315172</v>
          </cell>
          <cell r="E592">
            <v>0</v>
          </cell>
          <cell r="F592">
            <v>0</v>
          </cell>
        </row>
        <row r="593">
          <cell r="A593" t="str">
            <v>142901</v>
          </cell>
          <cell r="B593" t="str">
            <v>COTULLA ISD</v>
          </cell>
          <cell r="C593">
            <v>6739914920</v>
          </cell>
          <cell r="D593">
            <v>6739914920</v>
          </cell>
          <cell r="E593">
            <v>0</v>
          </cell>
          <cell r="F593">
            <v>0</v>
          </cell>
        </row>
        <row r="594">
          <cell r="A594" t="str">
            <v>143901</v>
          </cell>
          <cell r="B594" t="str">
            <v>HALLETTSVILLE ISD</v>
          </cell>
          <cell r="C594">
            <v>809635090</v>
          </cell>
          <cell r="D594">
            <v>809635090</v>
          </cell>
          <cell r="E594">
            <v>0</v>
          </cell>
          <cell r="F594">
            <v>0</v>
          </cell>
        </row>
        <row r="595">
          <cell r="A595" t="str">
            <v>143902</v>
          </cell>
          <cell r="B595" t="str">
            <v>MOULTON ISD</v>
          </cell>
          <cell r="C595">
            <v>494915757</v>
          </cell>
          <cell r="D595">
            <v>487806110</v>
          </cell>
          <cell r="E595">
            <v>14219294</v>
          </cell>
          <cell r="F595">
            <v>0</v>
          </cell>
        </row>
        <row r="596">
          <cell r="A596" t="str">
            <v>143903</v>
          </cell>
          <cell r="B596" t="str">
            <v>SHINER ISD</v>
          </cell>
          <cell r="C596">
            <v>836004960</v>
          </cell>
          <cell r="D596">
            <v>836004960</v>
          </cell>
          <cell r="E596">
            <v>0</v>
          </cell>
          <cell r="F596">
            <v>0</v>
          </cell>
        </row>
        <row r="597">
          <cell r="A597" t="str">
            <v>143904</v>
          </cell>
          <cell r="B597" t="str">
            <v>VYSEHRAD ISD</v>
          </cell>
          <cell r="C597">
            <v>62923585</v>
          </cell>
          <cell r="D597">
            <v>59196497</v>
          </cell>
          <cell r="E597">
            <v>7454176</v>
          </cell>
          <cell r="F597">
            <v>0</v>
          </cell>
        </row>
        <row r="598">
          <cell r="A598" t="str">
            <v>143905</v>
          </cell>
          <cell r="B598" t="str">
            <v>SWEET HOME ISD</v>
          </cell>
          <cell r="C598">
            <v>75868795</v>
          </cell>
          <cell r="D598">
            <v>75868795</v>
          </cell>
          <cell r="E598">
            <v>0</v>
          </cell>
          <cell r="F598">
            <v>0</v>
          </cell>
        </row>
        <row r="599">
          <cell r="A599" t="str">
            <v>143906</v>
          </cell>
          <cell r="B599" t="str">
            <v>EZZELL ISD</v>
          </cell>
          <cell r="C599">
            <v>89352696</v>
          </cell>
          <cell r="D599">
            <v>86164551</v>
          </cell>
          <cell r="E599">
            <v>6376290</v>
          </cell>
          <cell r="F599">
            <v>0</v>
          </cell>
        </row>
        <row r="600">
          <cell r="A600" t="str">
            <v>144901</v>
          </cell>
          <cell r="B600" t="str">
            <v>GIDDINGS ISD</v>
          </cell>
          <cell r="C600">
            <v>907184951</v>
          </cell>
          <cell r="D600">
            <v>890305079</v>
          </cell>
          <cell r="E600">
            <v>33759744</v>
          </cell>
          <cell r="F600">
            <v>0</v>
          </cell>
        </row>
        <row r="601">
          <cell r="A601" t="str">
            <v>144902</v>
          </cell>
          <cell r="B601" t="str">
            <v>LEXINGTON ISD</v>
          </cell>
          <cell r="C601">
            <v>426780491</v>
          </cell>
          <cell r="D601">
            <v>426780491</v>
          </cell>
          <cell r="E601">
            <v>0</v>
          </cell>
          <cell r="F601">
            <v>0</v>
          </cell>
        </row>
        <row r="602">
          <cell r="A602" t="str">
            <v>144903</v>
          </cell>
          <cell r="B602" t="str">
            <v>DIME BOX ISD</v>
          </cell>
          <cell r="C602">
            <v>176068725</v>
          </cell>
          <cell r="D602">
            <v>175361462</v>
          </cell>
          <cell r="E602">
            <v>1414526</v>
          </cell>
          <cell r="F602">
            <v>0</v>
          </cell>
        </row>
        <row r="603">
          <cell r="A603" t="str">
            <v>145901</v>
          </cell>
          <cell r="B603" t="str">
            <v>BUFFALO ISD</v>
          </cell>
          <cell r="C603">
            <v>461184001</v>
          </cell>
          <cell r="D603">
            <v>458669742</v>
          </cell>
          <cell r="E603">
            <v>5028518</v>
          </cell>
          <cell r="F603">
            <v>0</v>
          </cell>
        </row>
        <row r="604">
          <cell r="A604" t="str">
            <v>145902</v>
          </cell>
          <cell r="B604" t="str">
            <v>CENTERVILLE ISD</v>
          </cell>
          <cell r="C604">
            <v>365314800</v>
          </cell>
          <cell r="D604">
            <v>358583980</v>
          </cell>
          <cell r="E604">
            <v>13461640</v>
          </cell>
          <cell r="F604">
            <v>0</v>
          </cell>
        </row>
        <row r="605">
          <cell r="A605" t="str">
            <v>145906</v>
          </cell>
          <cell r="B605" t="str">
            <v>NORMANGEE ISD</v>
          </cell>
          <cell r="C605">
            <v>354904621</v>
          </cell>
          <cell r="D605">
            <v>339715122</v>
          </cell>
          <cell r="E605">
            <v>30378998</v>
          </cell>
          <cell r="F605">
            <v>0</v>
          </cell>
        </row>
        <row r="606">
          <cell r="A606" t="str">
            <v>145907</v>
          </cell>
          <cell r="B606" t="str">
            <v>OAKWOOD ISD</v>
          </cell>
          <cell r="C606">
            <v>167777559</v>
          </cell>
          <cell r="D606">
            <v>167777559</v>
          </cell>
          <cell r="E606">
            <v>0</v>
          </cell>
          <cell r="F606">
            <v>0</v>
          </cell>
        </row>
        <row r="607">
          <cell r="A607" t="str">
            <v>145911</v>
          </cell>
          <cell r="B607" t="str">
            <v>LEON ISD</v>
          </cell>
          <cell r="C607">
            <v>891643920</v>
          </cell>
          <cell r="D607">
            <v>891643920</v>
          </cell>
          <cell r="E607">
            <v>0</v>
          </cell>
          <cell r="F607">
            <v>0</v>
          </cell>
        </row>
        <row r="608">
          <cell r="A608" t="str">
            <v>146901</v>
          </cell>
          <cell r="B608" t="str">
            <v>CLEVELAND ISD</v>
          </cell>
          <cell r="C608">
            <v>1657572199</v>
          </cell>
          <cell r="D608">
            <v>1657572199</v>
          </cell>
          <cell r="E608">
            <v>0</v>
          </cell>
          <cell r="F608">
            <v>0</v>
          </cell>
        </row>
        <row r="609">
          <cell r="A609" t="str">
            <v>146902</v>
          </cell>
          <cell r="B609" t="str">
            <v>DAYTON ISD</v>
          </cell>
          <cell r="C609">
            <v>2058284977</v>
          </cell>
          <cell r="D609">
            <v>2058284977</v>
          </cell>
          <cell r="E609">
            <v>0</v>
          </cell>
          <cell r="F609">
            <v>0</v>
          </cell>
        </row>
        <row r="610">
          <cell r="A610" t="str">
            <v>146903</v>
          </cell>
          <cell r="B610" t="str">
            <v>DEVERS ISD</v>
          </cell>
          <cell r="C610">
            <v>206016068</v>
          </cell>
          <cell r="D610">
            <v>206016068</v>
          </cell>
          <cell r="E610">
            <v>0</v>
          </cell>
          <cell r="F610">
            <v>0</v>
          </cell>
        </row>
        <row r="611">
          <cell r="A611" t="str">
            <v>146904</v>
          </cell>
          <cell r="B611" t="str">
            <v>HARDIN ISD</v>
          </cell>
          <cell r="C611">
            <v>482657682</v>
          </cell>
          <cell r="D611">
            <v>482657682</v>
          </cell>
          <cell r="E611">
            <v>0</v>
          </cell>
          <cell r="F611">
            <v>0</v>
          </cell>
        </row>
        <row r="612">
          <cell r="A612" t="str">
            <v>146905</v>
          </cell>
          <cell r="B612" t="str">
            <v>HULL-DAISETTA ISD</v>
          </cell>
          <cell r="C612">
            <v>269631681</v>
          </cell>
          <cell r="D612">
            <v>269631681</v>
          </cell>
          <cell r="E612">
            <v>0</v>
          </cell>
          <cell r="F612">
            <v>0</v>
          </cell>
        </row>
        <row r="613">
          <cell r="A613" t="str">
            <v>146906</v>
          </cell>
          <cell r="B613" t="str">
            <v>LIBERTY ISD</v>
          </cell>
          <cell r="C613">
            <v>1005498376</v>
          </cell>
          <cell r="D613">
            <v>1005498376</v>
          </cell>
          <cell r="E613">
            <v>0</v>
          </cell>
          <cell r="F613">
            <v>0</v>
          </cell>
        </row>
        <row r="614">
          <cell r="A614" t="str">
            <v>146907</v>
          </cell>
          <cell r="B614" t="str">
            <v>TARKINGTON ISD</v>
          </cell>
          <cell r="C614">
            <v>641665396</v>
          </cell>
          <cell r="D614">
            <v>641665396</v>
          </cell>
          <cell r="E614">
            <v>0</v>
          </cell>
          <cell r="F614">
            <v>0</v>
          </cell>
        </row>
        <row r="615">
          <cell r="A615" t="str">
            <v>147901</v>
          </cell>
          <cell r="B615" t="str">
            <v>COOLIDGE ISD</v>
          </cell>
          <cell r="C615">
            <v>46593649</v>
          </cell>
          <cell r="D615">
            <v>46593649</v>
          </cell>
          <cell r="E615">
            <v>0</v>
          </cell>
          <cell r="F615">
            <v>0</v>
          </cell>
        </row>
        <row r="616">
          <cell r="A616" t="str">
            <v>147902</v>
          </cell>
          <cell r="B616" t="str">
            <v>GROESBECK ISD</v>
          </cell>
          <cell r="C616">
            <v>1248738010</v>
          </cell>
          <cell r="D616">
            <v>1248738010</v>
          </cell>
          <cell r="E616">
            <v>0</v>
          </cell>
          <cell r="F616">
            <v>0</v>
          </cell>
        </row>
        <row r="617">
          <cell r="A617" t="str">
            <v>147903</v>
          </cell>
          <cell r="B617" t="str">
            <v>MEXIA ISD</v>
          </cell>
          <cell r="C617">
            <v>453693339</v>
          </cell>
          <cell r="D617">
            <v>453693339</v>
          </cell>
          <cell r="E617">
            <v>0</v>
          </cell>
          <cell r="F617">
            <v>0</v>
          </cell>
        </row>
        <row r="618">
          <cell r="A618" t="str">
            <v>148901</v>
          </cell>
          <cell r="B618" t="str">
            <v>BOOKER ISD</v>
          </cell>
          <cell r="C618">
            <v>221702732</v>
          </cell>
          <cell r="D618">
            <v>221702732</v>
          </cell>
          <cell r="E618">
            <v>0</v>
          </cell>
          <cell r="F618">
            <v>0</v>
          </cell>
        </row>
        <row r="619">
          <cell r="A619" t="str">
            <v>148902</v>
          </cell>
          <cell r="B619" t="str">
            <v>FOLLETT ISD</v>
          </cell>
          <cell r="C619">
            <v>140880692</v>
          </cell>
          <cell r="D619">
            <v>140880692</v>
          </cell>
          <cell r="E619">
            <v>0</v>
          </cell>
          <cell r="F619">
            <v>0</v>
          </cell>
        </row>
        <row r="620">
          <cell r="A620" t="str">
            <v>148903</v>
          </cell>
          <cell r="B620" t="str">
            <v>HIGGINS ISD</v>
          </cell>
          <cell r="C620">
            <v>223200800</v>
          </cell>
          <cell r="D620">
            <v>223200800</v>
          </cell>
          <cell r="E620">
            <v>0</v>
          </cell>
          <cell r="F620">
            <v>0</v>
          </cell>
        </row>
        <row r="621">
          <cell r="A621" t="str">
            <v>148905</v>
          </cell>
          <cell r="B621" t="str">
            <v>DARROUZETT ISD</v>
          </cell>
          <cell r="C621">
            <v>83298541</v>
          </cell>
          <cell r="D621">
            <v>83298541</v>
          </cell>
          <cell r="E621">
            <v>0</v>
          </cell>
          <cell r="F621">
            <v>0</v>
          </cell>
        </row>
        <row r="622">
          <cell r="A622" t="str">
            <v>149901</v>
          </cell>
          <cell r="B622" t="str">
            <v>GEORGE WEST ISD</v>
          </cell>
          <cell r="C622">
            <v>798639081</v>
          </cell>
          <cell r="D622">
            <v>778781602</v>
          </cell>
          <cell r="E622">
            <v>39714958</v>
          </cell>
          <cell r="F622">
            <v>0</v>
          </cell>
        </row>
        <row r="623">
          <cell r="A623" t="str">
            <v>149902</v>
          </cell>
          <cell r="B623" t="str">
            <v>THREE RIVERS ISD</v>
          </cell>
          <cell r="C623">
            <v>2074596116</v>
          </cell>
          <cell r="D623">
            <v>2066381697</v>
          </cell>
          <cell r="E623">
            <v>16428838</v>
          </cell>
          <cell r="F623">
            <v>0</v>
          </cell>
        </row>
        <row r="624">
          <cell r="A624" t="str">
            <v>150901</v>
          </cell>
          <cell r="B624" t="str">
            <v>LLANO ISD</v>
          </cell>
          <cell r="C624">
            <v>4080935345</v>
          </cell>
          <cell r="D624">
            <v>4001648511</v>
          </cell>
          <cell r="E624">
            <v>158573668</v>
          </cell>
          <cell r="F624">
            <v>0</v>
          </cell>
        </row>
        <row r="625">
          <cell r="A625" t="str">
            <v>152901</v>
          </cell>
          <cell r="B625" t="str">
            <v>LUBBOCK ISD</v>
          </cell>
          <cell r="C625">
            <v>11368085134</v>
          </cell>
          <cell r="D625">
            <v>11368085134</v>
          </cell>
          <cell r="E625">
            <v>0</v>
          </cell>
          <cell r="F625">
            <v>0</v>
          </cell>
        </row>
        <row r="626">
          <cell r="A626" t="str">
            <v>152902</v>
          </cell>
          <cell r="B626" t="str">
            <v>NEW DEAL ISD</v>
          </cell>
          <cell r="C626">
            <v>432227623</v>
          </cell>
          <cell r="D626">
            <v>432227623</v>
          </cell>
          <cell r="E626">
            <v>0</v>
          </cell>
          <cell r="F626">
            <v>0</v>
          </cell>
        </row>
        <row r="627">
          <cell r="A627" t="str">
            <v>152903</v>
          </cell>
          <cell r="B627" t="str">
            <v>SLATON ISD</v>
          </cell>
          <cell r="C627">
            <v>417077043</v>
          </cell>
          <cell r="D627">
            <v>417077043</v>
          </cell>
          <cell r="E627">
            <v>0</v>
          </cell>
          <cell r="F627">
            <v>0</v>
          </cell>
        </row>
        <row r="628">
          <cell r="A628" t="str">
            <v>152906</v>
          </cell>
          <cell r="B628" t="str">
            <v>LUBBOCK-COOPER ISD</v>
          </cell>
          <cell r="C628">
            <v>3460732823</v>
          </cell>
          <cell r="D628">
            <v>3460732823</v>
          </cell>
          <cell r="E628">
            <v>0</v>
          </cell>
          <cell r="F628">
            <v>0</v>
          </cell>
        </row>
        <row r="629">
          <cell r="A629" t="str">
            <v>152907</v>
          </cell>
          <cell r="B629" t="str">
            <v>FRENSHIP ISD</v>
          </cell>
          <cell r="C629">
            <v>4447102711</v>
          </cell>
          <cell r="D629">
            <v>4447102711</v>
          </cell>
          <cell r="E629">
            <v>0</v>
          </cell>
          <cell r="F629">
            <v>0</v>
          </cell>
        </row>
        <row r="630">
          <cell r="A630" t="str">
            <v>152908</v>
          </cell>
          <cell r="B630" t="str">
            <v>ROOSEVELT ISD</v>
          </cell>
          <cell r="C630">
            <v>259373486</v>
          </cell>
          <cell r="D630">
            <v>259373486</v>
          </cell>
          <cell r="E630">
            <v>0</v>
          </cell>
          <cell r="F630">
            <v>0</v>
          </cell>
        </row>
        <row r="631">
          <cell r="A631" t="str">
            <v>152909</v>
          </cell>
          <cell r="B631" t="str">
            <v>SHALLOWATER ISD</v>
          </cell>
          <cell r="C631">
            <v>368025440</v>
          </cell>
          <cell r="D631">
            <v>368025440</v>
          </cell>
          <cell r="E631">
            <v>0</v>
          </cell>
          <cell r="F631">
            <v>0</v>
          </cell>
        </row>
        <row r="632">
          <cell r="A632" t="str">
            <v>152910</v>
          </cell>
          <cell r="B632" t="str">
            <v>IDALOU ISD</v>
          </cell>
          <cell r="C632">
            <v>296197097</v>
          </cell>
          <cell r="D632">
            <v>296197097</v>
          </cell>
          <cell r="E632">
            <v>0</v>
          </cell>
          <cell r="F632">
            <v>0</v>
          </cell>
        </row>
        <row r="633">
          <cell r="A633" t="str">
            <v>153903</v>
          </cell>
          <cell r="B633" t="str">
            <v>O'DONNELL ISD</v>
          </cell>
          <cell r="C633">
            <v>120960173</v>
          </cell>
          <cell r="D633">
            <v>120960173</v>
          </cell>
          <cell r="E633">
            <v>0</v>
          </cell>
          <cell r="F633">
            <v>0</v>
          </cell>
        </row>
        <row r="634">
          <cell r="A634" t="str">
            <v>153904</v>
          </cell>
          <cell r="B634" t="str">
            <v>TAHOKA ISD</v>
          </cell>
          <cell r="C634">
            <v>173421880</v>
          </cell>
          <cell r="D634">
            <v>173421880</v>
          </cell>
          <cell r="E634">
            <v>0</v>
          </cell>
          <cell r="F634">
            <v>0</v>
          </cell>
        </row>
        <row r="635">
          <cell r="A635" t="str">
            <v>153905</v>
          </cell>
          <cell r="B635" t="str">
            <v>NEW HOME ISD</v>
          </cell>
          <cell r="C635">
            <v>114749306</v>
          </cell>
          <cell r="D635">
            <v>114749306</v>
          </cell>
          <cell r="E635">
            <v>0</v>
          </cell>
          <cell r="F635">
            <v>0</v>
          </cell>
        </row>
        <row r="636">
          <cell r="A636" t="str">
            <v>153907</v>
          </cell>
          <cell r="B636" t="str">
            <v>WILSON ISD</v>
          </cell>
          <cell r="C636">
            <v>56082385</v>
          </cell>
          <cell r="D636">
            <v>56082385</v>
          </cell>
          <cell r="E636">
            <v>0</v>
          </cell>
          <cell r="F636">
            <v>0</v>
          </cell>
        </row>
        <row r="637">
          <cell r="A637" t="str">
            <v>154901</v>
          </cell>
          <cell r="B637" t="str">
            <v>MADISONVILLE CISD</v>
          </cell>
          <cell r="C637">
            <v>839062509</v>
          </cell>
          <cell r="D637">
            <v>839062509</v>
          </cell>
          <cell r="E637">
            <v>0</v>
          </cell>
          <cell r="F637">
            <v>0</v>
          </cell>
        </row>
        <row r="638">
          <cell r="A638" t="str">
            <v>154903</v>
          </cell>
          <cell r="B638" t="str">
            <v>NORTH ZULCH ISD</v>
          </cell>
          <cell r="C638">
            <v>318527099</v>
          </cell>
          <cell r="D638">
            <v>318527099</v>
          </cell>
          <cell r="E638">
            <v>0</v>
          </cell>
          <cell r="F638">
            <v>0</v>
          </cell>
        </row>
        <row r="639">
          <cell r="A639" t="str">
            <v>155901</v>
          </cell>
          <cell r="B639" t="str">
            <v>JEFFERSON ISD</v>
          </cell>
          <cell r="C639">
            <v>645082905</v>
          </cell>
          <cell r="D639">
            <v>634326955</v>
          </cell>
          <cell r="E639">
            <v>21511900</v>
          </cell>
          <cell r="F639">
            <v>0</v>
          </cell>
        </row>
        <row r="640">
          <cell r="A640" t="str">
            <v>156902</v>
          </cell>
          <cell r="B640" t="str">
            <v>STANTON ISD</v>
          </cell>
          <cell r="C640">
            <v>2988093424</v>
          </cell>
          <cell r="D640">
            <v>2981758129</v>
          </cell>
          <cell r="E640">
            <v>12670590</v>
          </cell>
          <cell r="F640">
            <v>0</v>
          </cell>
        </row>
        <row r="641">
          <cell r="A641" t="str">
            <v>156905</v>
          </cell>
          <cell r="B641" t="str">
            <v>GRADY ISD</v>
          </cell>
          <cell r="C641">
            <v>3051257968</v>
          </cell>
          <cell r="D641">
            <v>3050028668</v>
          </cell>
          <cell r="E641">
            <v>2458600</v>
          </cell>
          <cell r="F641">
            <v>0</v>
          </cell>
        </row>
        <row r="642">
          <cell r="A642" t="str">
            <v>157901</v>
          </cell>
          <cell r="B642" t="str">
            <v>MASON ISD</v>
          </cell>
          <cell r="C642">
            <v>441553249</v>
          </cell>
          <cell r="D642">
            <v>441553249</v>
          </cell>
          <cell r="E642">
            <v>0</v>
          </cell>
          <cell r="F642">
            <v>0</v>
          </cell>
        </row>
        <row r="643">
          <cell r="A643" t="str">
            <v>158901</v>
          </cell>
          <cell r="B643" t="str">
            <v>BAY CITY ISD</v>
          </cell>
          <cell r="C643">
            <v>1378417470</v>
          </cell>
          <cell r="D643">
            <v>1378417470</v>
          </cell>
          <cell r="E643">
            <v>0</v>
          </cell>
          <cell r="F643">
            <v>0</v>
          </cell>
        </row>
        <row r="644">
          <cell r="A644" t="str">
            <v>158902</v>
          </cell>
          <cell r="B644" t="str">
            <v>TIDEHAVEN ISD</v>
          </cell>
          <cell r="C644">
            <v>1316128665</v>
          </cell>
          <cell r="D644">
            <v>1306553403</v>
          </cell>
          <cell r="E644">
            <v>19150524</v>
          </cell>
          <cell r="F644">
            <v>0</v>
          </cell>
        </row>
        <row r="645">
          <cell r="A645" t="str">
            <v>158904</v>
          </cell>
          <cell r="B645" t="str">
            <v>MATAGORDA ISD</v>
          </cell>
          <cell r="C645">
            <v>295587596</v>
          </cell>
          <cell r="D645">
            <v>289613814</v>
          </cell>
          <cell r="E645">
            <v>11947564</v>
          </cell>
          <cell r="F645">
            <v>0</v>
          </cell>
        </row>
        <row r="646">
          <cell r="A646" t="str">
            <v>158905</v>
          </cell>
          <cell r="B646" t="str">
            <v>PALACIOS ISD</v>
          </cell>
          <cell r="C646">
            <v>1216510617</v>
          </cell>
          <cell r="D646">
            <v>1198961257</v>
          </cell>
          <cell r="E646">
            <v>35098720</v>
          </cell>
          <cell r="F646">
            <v>0</v>
          </cell>
        </row>
        <row r="647">
          <cell r="A647" t="str">
            <v>158906</v>
          </cell>
          <cell r="B647" t="str">
            <v>VAN VLECK ISD</v>
          </cell>
          <cell r="C647">
            <v>606118181</v>
          </cell>
          <cell r="D647">
            <v>587375332</v>
          </cell>
          <cell r="E647">
            <v>37485698</v>
          </cell>
          <cell r="F647">
            <v>0</v>
          </cell>
        </row>
        <row r="648">
          <cell r="A648" t="str">
            <v>159901</v>
          </cell>
          <cell r="B648" t="str">
            <v>EAGLE PASS ISD</v>
          </cell>
          <cell r="C648">
            <v>2547692345</v>
          </cell>
          <cell r="D648">
            <v>2547692345</v>
          </cell>
          <cell r="E648">
            <v>0</v>
          </cell>
          <cell r="F648">
            <v>0</v>
          </cell>
        </row>
        <row r="649">
          <cell r="A649" t="str">
            <v>160901</v>
          </cell>
          <cell r="B649" t="str">
            <v>BRADY ISD</v>
          </cell>
          <cell r="C649">
            <v>441330745</v>
          </cell>
          <cell r="D649">
            <v>441330745</v>
          </cell>
          <cell r="E649">
            <v>0</v>
          </cell>
          <cell r="F649">
            <v>0</v>
          </cell>
        </row>
        <row r="650">
          <cell r="A650" t="str">
            <v>160904</v>
          </cell>
          <cell r="B650" t="str">
            <v>ROCHELLE ISD</v>
          </cell>
          <cell r="C650">
            <v>93538639</v>
          </cell>
          <cell r="D650">
            <v>93538639</v>
          </cell>
          <cell r="E650">
            <v>0</v>
          </cell>
          <cell r="F650">
            <v>0</v>
          </cell>
        </row>
        <row r="651">
          <cell r="A651" t="str">
            <v>160905</v>
          </cell>
          <cell r="B651" t="str">
            <v>LOHN ISD</v>
          </cell>
          <cell r="C651">
            <v>65648304</v>
          </cell>
          <cell r="D651">
            <v>65648304</v>
          </cell>
          <cell r="E651">
            <v>0</v>
          </cell>
          <cell r="F651">
            <v>0</v>
          </cell>
        </row>
        <row r="652">
          <cell r="A652" t="str">
            <v>161901</v>
          </cell>
          <cell r="B652" t="str">
            <v>CRAWFORD ISD</v>
          </cell>
          <cell r="C652">
            <v>216997522</v>
          </cell>
          <cell r="D652">
            <v>216997522</v>
          </cell>
          <cell r="E652">
            <v>0</v>
          </cell>
          <cell r="F652">
            <v>0</v>
          </cell>
        </row>
        <row r="653">
          <cell r="A653" t="str">
            <v>161903</v>
          </cell>
          <cell r="B653" t="str">
            <v>MIDWAY ISD</v>
          </cell>
          <cell r="C653">
            <v>5620270286</v>
          </cell>
          <cell r="D653">
            <v>5620270286</v>
          </cell>
          <cell r="E653">
            <v>0</v>
          </cell>
          <cell r="F653">
            <v>0</v>
          </cell>
        </row>
        <row r="654">
          <cell r="A654" t="str">
            <v>161906</v>
          </cell>
          <cell r="B654" t="str">
            <v>LA VEGA ISD</v>
          </cell>
          <cell r="C654">
            <v>972758120</v>
          </cell>
          <cell r="D654">
            <v>972758120</v>
          </cell>
          <cell r="E654">
            <v>0</v>
          </cell>
          <cell r="F654">
            <v>0</v>
          </cell>
        </row>
        <row r="655">
          <cell r="A655" t="str">
            <v>161907</v>
          </cell>
          <cell r="B655" t="str">
            <v>LORENA ISD</v>
          </cell>
          <cell r="C655">
            <v>578089631</v>
          </cell>
          <cell r="D655">
            <v>578089631</v>
          </cell>
          <cell r="E655">
            <v>0</v>
          </cell>
          <cell r="F655">
            <v>0</v>
          </cell>
        </row>
        <row r="656">
          <cell r="A656" t="str">
            <v>161908</v>
          </cell>
          <cell r="B656" t="str">
            <v>MART ISD</v>
          </cell>
          <cell r="C656">
            <v>139557375</v>
          </cell>
          <cell r="D656">
            <v>139557375</v>
          </cell>
          <cell r="E656">
            <v>0</v>
          </cell>
          <cell r="F656">
            <v>0</v>
          </cell>
        </row>
        <row r="657">
          <cell r="A657" t="str">
            <v>161909</v>
          </cell>
          <cell r="B657" t="str">
            <v>MCGREGOR ISD</v>
          </cell>
          <cell r="C657">
            <v>481027822</v>
          </cell>
          <cell r="D657">
            <v>481027822</v>
          </cell>
          <cell r="E657">
            <v>0</v>
          </cell>
          <cell r="F657">
            <v>0</v>
          </cell>
        </row>
        <row r="658">
          <cell r="A658" t="str">
            <v>161910</v>
          </cell>
          <cell r="B658" t="str">
            <v>MOODY ISD</v>
          </cell>
          <cell r="C658">
            <v>199665849</v>
          </cell>
          <cell r="D658">
            <v>199665849</v>
          </cell>
          <cell r="E658">
            <v>0</v>
          </cell>
          <cell r="F658">
            <v>0</v>
          </cell>
        </row>
        <row r="659">
          <cell r="A659" t="str">
            <v>161912</v>
          </cell>
          <cell r="B659" t="str">
            <v>RIESEL ISD</v>
          </cell>
          <cell r="C659">
            <v>510937385</v>
          </cell>
          <cell r="D659">
            <v>507315058</v>
          </cell>
          <cell r="E659">
            <v>7244654</v>
          </cell>
          <cell r="F659">
            <v>0</v>
          </cell>
        </row>
        <row r="660">
          <cell r="A660" t="str">
            <v>161914</v>
          </cell>
          <cell r="B660" t="str">
            <v>WACO ISD</v>
          </cell>
          <cell r="C660">
            <v>6014592341</v>
          </cell>
          <cell r="D660">
            <v>6014592341</v>
          </cell>
          <cell r="E660">
            <v>0</v>
          </cell>
          <cell r="F660">
            <v>0</v>
          </cell>
        </row>
        <row r="661">
          <cell r="A661" t="str">
            <v>161916</v>
          </cell>
          <cell r="B661" t="str">
            <v>WEST ISD</v>
          </cell>
          <cell r="C661">
            <v>500856875</v>
          </cell>
          <cell r="D661">
            <v>500856875</v>
          </cell>
          <cell r="E661">
            <v>0</v>
          </cell>
          <cell r="F661">
            <v>0</v>
          </cell>
        </row>
        <row r="662">
          <cell r="A662" t="str">
            <v>161918</v>
          </cell>
          <cell r="B662" t="str">
            <v>AXTELL ISD</v>
          </cell>
          <cell r="C662">
            <v>160972284</v>
          </cell>
          <cell r="D662">
            <v>160972284</v>
          </cell>
          <cell r="E662">
            <v>0</v>
          </cell>
          <cell r="F662">
            <v>0</v>
          </cell>
        </row>
        <row r="663">
          <cell r="A663" t="str">
            <v>161919</v>
          </cell>
          <cell r="B663" t="str">
            <v>BRUCEVILLE-EDDY ISD</v>
          </cell>
          <cell r="C663">
            <v>215531727</v>
          </cell>
          <cell r="D663">
            <v>215531727</v>
          </cell>
          <cell r="E663">
            <v>0</v>
          </cell>
          <cell r="F663">
            <v>0</v>
          </cell>
        </row>
        <row r="664">
          <cell r="A664" t="str">
            <v>161920</v>
          </cell>
          <cell r="B664" t="str">
            <v>CHINA SPRING ISD</v>
          </cell>
          <cell r="C664">
            <v>1017387316</v>
          </cell>
          <cell r="D664">
            <v>1017387316</v>
          </cell>
          <cell r="E664">
            <v>0</v>
          </cell>
          <cell r="F664">
            <v>0</v>
          </cell>
        </row>
        <row r="665">
          <cell r="A665" t="str">
            <v>161921</v>
          </cell>
          <cell r="B665" t="str">
            <v>CONNALLY ISD</v>
          </cell>
          <cell r="C665">
            <v>778669281</v>
          </cell>
          <cell r="D665">
            <v>778669281</v>
          </cell>
          <cell r="E665">
            <v>0</v>
          </cell>
          <cell r="F665">
            <v>0</v>
          </cell>
        </row>
        <row r="666">
          <cell r="A666" t="str">
            <v>161922</v>
          </cell>
          <cell r="B666" t="str">
            <v>ROBINSON ISD</v>
          </cell>
          <cell r="C666">
            <v>768158800</v>
          </cell>
          <cell r="D666">
            <v>768158800</v>
          </cell>
          <cell r="E666">
            <v>0</v>
          </cell>
          <cell r="F666">
            <v>0</v>
          </cell>
        </row>
        <row r="667">
          <cell r="A667" t="str">
            <v>161923</v>
          </cell>
          <cell r="B667" t="str">
            <v>BOSQUEVILLE ISD</v>
          </cell>
          <cell r="C667">
            <v>200970369</v>
          </cell>
          <cell r="D667">
            <v>200970369</v>
          </cell>
          <cell r="E667">
            <v>0</v>
          </cell>
          <cell r="F667">
            <v>0</v>
          </cell>
        </row>
        <row r="668">
          <cell r="A668" t="str">
            <v>161924</v>
          </cell>
          <cell r="B668" t="str">
            <v>HALLSBURG ISD</v>
          </cell>
          <cell r="C668">
            <v>83963433</v>
          </cell>
          <cell r="D668">
            <v>83963433</v>
          </cell>
          <cell r="E668">
            <v>0</v>
          </cell>
          <cell r="F668">
            <v>0</v>
          </cell>
        </row>
        <row r="669">
          <cell r="A669" t="str">
            <v>161925</v>
          </cell>
          <cell r="B669" t="str">
            <v>GHOLSON ISD</v>
          </cell>
          <cell r="C669">
            <v>58117253</v>
          </cell>
          <cell r="D669">
            <v>58117253</v>
          </cell>
          <cell r="E669">
            <v>0</v>
          </cell>
          <cell r="F669">
            <v>0</v>
          </cell>
        </row>
        <row r="670">
          <cell r="A670" t="str">
            <v>162904</v>
          </cell>
          <cell r="B670" t="str">
            <v>MCMULLEN COUNTY ISD</v>
          </cell>
          <cell r="C670">
            <v>3023655468</v>
          </cell>
          <cell r="D670">
            <v>3021622389</v>
          </cell>
          <cell r="E670">
            <v>4066158</v>
          </cell>
          <cell r="F670">
            <v>0</v>
          </cell>
        </row>
        <row r="671">
          <cell r="A671" t="str">
            <v>163901</v>
          </cell>
          <cell r="B671" t="str">
            <v>DEVINE ISD</v>
          </cell>
          <cell r="C671">
            <v>482228111</v>
          </cell>
          <cell r="D671">
            <v>482228111</v>
          </cell>
          <cell r="E671">
            <v>0</v>
          </cell>
          <cell r="F671">
            <v>0</v>
          </cell>
        </row>
        <row r="672">
          <cell r="A672" t="str">
            <v>163902</v>
          </cell>
          <cell r="B672" t="str">
            <v>D'HANIS ISD</v>
          </cell>
          <cell r="C672">
            <v>205351193</v>
          </cell>
          <cell r="D672">
            <v>205351193</v>
          </cell>
          <cell r="E672">
            <v>0</v>
          </cell>
          <cell r="F672">
            <v>0</v>
          </cell>
        </row>
        <row r="673">
          <cell r="A673" t="str">
            <v>163903</v>
          </cell>
          <cell r="B673" t="str">
            <v>NATALIA ISD</v>
          </cell>
          <cell r="C673">
            <v>231980335</v>
          </cell>
          <cell r="D673">
            <v>231980335</v>
          </cell>
          <cell r="E673">
            <v>0</v>
          </cell>
          <cell r="F673">
            <v>0</v>
          </cell>
        </row>
        <row r="674">
          <cell r="A674" t="str">
            <v>163904</v>
          </cell>
          <cell r="B674" t="str">
            <v>HONDO ISD</v>
          </cell>
          <cell r="C674">
            <v>750585392</v>
          </cell>
          <cell r="D674">
            <v>750585392</v>
          </cell>
          <cell r="E674">
            <v>0</v>
          </cell>
          <cell r="F674">
            <v>0</v>
          </cell>
        </row>
        <row r="675">
          <cell r="A675" t="str">
            <v>163908</v>
          </cell>
          <cell r="B675" t="str">
            <v>MEDINA VALLEY ISD</v>
          </cell>
          <cell r="C675">
            <v>2203936212</v>
          </cell>
          <cell r="D675">
            <v>2203936212</v>
          </cell>
          <cell r="E675">
            <v>0</v>
          </cell>
          <cell r="F675">
            <v>0</v>
          </cell>
        </row>
        <row r="676">
          <cell r="A676" t="str">
            <v>164901</v>
          </cell>
          <cell r="B676" t="str">
            <v>MENARD ISD</v>
          </cell>
          <cell r="C676">
            <v>188103726</v>
          </cell>
          <cell r="D676">
            <v>188103726</v>
          </cell>
          <cell r="E676">
            <v>0</v>
          </cell>
          <cell r="F676">
            <v>0</v>
          </cell>
        </row>
        <row r="677">
          <cell r="A677" t="str">
            <v>165901</v>
          </cell>
          <cell r="B677" t="str">
            <v>MIDLAND ISD</v>
          </cell>
          <cell r="C677">
            <v>35072642753</v>
          </cell>
          <cell r="D677">
            <v>34674627868</v>
          </cell>
          <cell r="E677">
            <v>796029770</v>
          </cell>
          <cell r="F677">
            <v>0</v>
          </cell>
        </row>
        <row r="678">
          <cell r="A678" t="str">
            <v>165902</v>
          </cell>
          <cell r="B678" t="str">
            <v>GREENWOOD ISD</v>
          </cell>
          <cell r="C678">
            <v>2646065866</v>
          </cell>
          <cell r="D678">
            <v>2594170408</v>
          </cell>
          <cell r="E678">
            <v>103790916</v>
          </cell>
          <cell r="F678">
            <v>0</v>
          </cell>
        </row>
        <row r="679">
          <cell r="A679" t="str">
            <v>166901</v>
          </cell>
          <cell r="B679" t="str">
            <v>CAMERON ISD</v>
          </cell>
          <cell r="C679">
            <v>420124579</v>
          </cell>
          <cell r="D679">
            <v>420124579</v>
          </cell>
          <cell r="E679">
            <v>0</v>
          </cell>
          <cell r="F679">
            <v>0</v>
          </cell>
        </row>
        <row r="680">
          <cell r="A680" t="str">
            <v>166902</v>
          </cell>
          <cell r="B680" t="str">
            <v>GAUSE ISD</v>
          </cell>
          <cell r="C680">
            <v>133305082</v>
          </cell>
          <cell r="D680">
            <v>133305082</v>
          </cell>
          <cell r="E680">
            <v>0</v>
          </cell>
          <cell r="F680">
            <v>0</v>
          </cell>
        </row>
        <row r="681">
          <cell r="A681" t="str">
            <v>166903</v>
          </cell>
          <cell r="B681" t="str">
            <v>MILANO ISD</v>
          </cell>
          <cell r="C681">
            <v>137008069</v>
          </cell>
          <cell r="D681">
            <v>137008069</v>
          </cell>
          <cell r="E681">
            <v>0</v>
          </cell>
          <cell r="F681">
            <v>0</v>
          </cell>
        </row>
        <row r="682">
          <cell r="A682" t="str">
            <v>166904</v>
          </cell>
          <cell r="B682" t="str">
            <v>ROCKDALE ISD</v>
          </cell>
          <cell r="C682">
            <v>460669704</v>
          </cell>
          <cell r="D682">
            <v>460669704</v>
          </cell>
          <cell r="E682">
            <v>0</v>
          </cell>
          <cell r="F682">
            <v>0</v>
          </cell>
        </row>
        <row r="683">
          <cell r="A683" t="str">
            <v>166905</v>
          </cell>
          <cell r="B683" t="str">
            <v>THORNDALE ISD</v>
          </cell>
          <cell r="C683">
            <v>189982852</v>
          </cell>
          <cell r="D683">
            <v>189982852</v>
          </cell>
          <cell r="E683">
            <v>0</v>
          </cell>
          <cell r="F683">
            <v>0</v>
          </cell>
        </row>
        <row r="684">
          <cell r="A684" t="str">
            <v>166907</v>
          </cell>
          <cell r="B684" t="str">
            <v>BUCKHOLTS ISD</v>
          </cell>
          <cell r="C684">
            <v>38494009</v>
          </cell>
          <cell r="D684">
            <v>38494009</v>
          </cell>
          <cell r="E684">
            <v>0</v>
          </cell>
          <cell r="F684">
            <v>0</v>
          </cell>
        </row>
        <row r="685">
          <cell r="A685" t="str">
            <v>167901</v>
          </cell>
          <cell r="B685" t="str">
            <v>GOLDTHWAITE ISD</v>
          </cell>
          <cell r="C685">
            <v>326647657</v>
          </cell>
          <cell r="D685">
            <v>326647657</v>
          </cell>
          <cell r="E685">
            <v>0</v>
          </cell>
          <cell r="F685">
            <v>0</v>
          </cell>
        </row>
        <row r="686">
          <cell r="A686" t="str">
            <v>167902</v>
          </cell>
          <cell r="B686" t="str">
            <v>MULLIN ISD</v>
          </cell>
          <cell r="C686">
            <v>137797658</v>
          </cell>
          <cell r="D686">
            <v>137797658</v>
          </cell>
          <cell r="E686">
            <v>0</v>
          </cell>
          <cell r="F686">
            <v>0</v>
          </cell>
        </row>
        <row r="687">
          <cell r="A687" t="str">
            <v>167904</v>
          </cell>
          <cell r="B687" t="str">
            <v>PRIDDY ISD</v>
          </cell>
          <cell r="C687">
            <v>41937263</v>
          </cell>
          <cell r="D687">
            <v>41937263</v>
          </cell>
          <cell r="E687">
            <v>0</v>
          </cell>
          <cell r="F687">
            <v>0</v>
          </cell>
        </row>
        <row r="688">
          <cell r="A688" t="str">
            <v>168901</v>
          </cell>
          <cell r="B688" t="str">
            <v>COLORADO ISD</v>
          </cell>
          <cell r="C688">
            <v>497458039</v>
          </cell>
          <cell r="D688">
            <v>497458039</v>
          </cell>
          <cell r="E688">
            <v>0</v>
          </cell>
          <cell r="F688">
            <v>0</v>
          </cell>
        </row>
        <row r="689">
          <cell r="A689" t="str">
            <v>168902</v>
          </cell>
          <cell r="B689" t="str">
            <v>LORAINE ISD</v>
          </cell>
          <cell r="C689">
            <v>172057517</v>
          </cell>
          <cell r="D689">
            <v>172057517</v>
          </cell>
          <cell r="E689">
            <v>0</v>
          </cell>
          <cell r="F689">
            <v>0</v>
          </cell>
        </row>
        <row r="690">
          <cell r="A690" t="str">
            <v>168903</v>
          </cell>
          <cell r="B690" t="str">
            <v>WESTBROOK ISD</v>
          </cell>
          <cell r="C690">
            <v>301260919</v>
          </cell>
          <cell r="D690">
            <v>301260919</v>
          </cell>
          <cell r="E690">
            <v>0</v>
          </cell>
          <cell r="F690">
            <v>0</v>
          </cell>
        </row>
        <row r="691">
          <cell r="A691" t="str">
            <v>169901</v>
          </cell>
          <cell r="B691" t="str">
            <v>BOWIE ISD</v>
          </cell>
          <cell r="C691">
            <v>985484503</v>
          </cell>
          <cell r="D691">
            <v>985484503</v>
          </cell>
          <cell r="E691">
            <v>0</v>
          </cell>
          <cell r="F691">
            <v>0</v>
          </cell>
        </row>
        <row r="692">
          <cell r="A692" t="str">
            <v>169902</v>
          </cell>
          <cell r="B692" t="str">
            <v>NOCONA ISD</v>
          </cell>
          <cell r="C692">
            <v>269053412</v>
          </cell>
          <cell r="D692">
            <v>269053412</v>
          </cell>
          <cell r="E692">
            <v>0</v>
          </cell>
          <cell r="F692">
            <v>0</v>
          </cell>
        </row>
        <row r="693">
          <cell r="A693" t="str">
            <v>169906</v>
          </cell>
          <cell r="B693" t="str">
            <v>GOLD BURG ISD</v>
          </cell>
          <cell r="C693">
            <v>116831187</v>
          </cell>
          <cell r="D693">
            <v>116831187</v>
          </cell>
          <cell r="E693">
            <v>0</v>
          </cell>
          <cell r="F693">
            <v>0</v>
          </cell>
        </row>
        <row r="694">
          <cell r="A694" t="str">
            <v>169908</v>
          </cell>
          <cell r="B694" t="str">
            <v>MONTAGUE ISD</v>
          </cell>
          <cell r="C694">
            <v>38964752</v>
          </cell>
          <cell r="D694">
            <v>38964752</v>
          </cell>
          <cell r="E694">
            <v>0</v>
          </cell>
          <cell r="F694">
            <v>0</v>
          </cell>
        </row>
        <row r="695">
          <cell r="A695" t="str">
            <v>169909</v>
          </cell>
          <cell r="B695" t="str">
            <v>PRAIRIE VALLEY ISD</v>
          </cell>
          <cell r="C695">
            <v>100708202</v>
          </cell>
          <cell r="D695">
            <v>100708202</v>
          </cell>
          <cell r="E695">
            <v>0</v>
          </cell>
          <cell r="F695">
            <v>0</v>
          </cell>
        </row>
        <row r="696">
          <cell r="A696" t="str">
            <v>169910</v>
          </cell>
          <cell r="B696" t="str">
            <v>FORESTBURG ISD</v>
          </cell>
          <cell r="C696">
            <v>229668769</v>
          </cell>
          <cell r="D696">
            <v>229668769</v>
          </cell>
          <cell r="E696">
            <v>0</v>
          </cell>
          <cell r="F696">
            <v>0</v>
          </cell>
        </row>
        <row r="697">
          <cell r="A697" t="str">
            <v>169911</v>
          </cell>
          <cell r="B697" t="str">
            <v>SAINT JO ISD</v>
          </cell>
          <cell r="C697">
            <v>206858363</v>
          </cell>
          <cell r="D697">
            <v>206858363</v>
          </cell>
          <cell r="E697">
            <v>0</v>
          </cell>
          <cell r="F697">
            <v>0</v>
          </cell>
        </row>
        <row r="698">
          <cell r="A698" t="str">
            <v>170902</v>
          </cell>
          <cell r="B698" t="str">
            <v>CONROE ISD</v>
          </cell>
          <cell r="C698">
            <v>37919241245</v>
          </cell>
          <cell r="D698">
            <v>37919241245</v>
          </cell>
          <cell r="E698">
            <v>0</v>
          </cell>
          <cell r="F698">
            <v>0</v>
          </cell>
        </row>
        <row r="699">
          <cell r="A699" t="str">
            <v>170903</v>
          </cell>
          <cell r="B699" t="str">
            <v>MONTGOMERY ISD</v>
          </cell>
          <cell r="C699">
            <v>6255894170</v>
          </cell>
          <cell r="D699">
            <v>6255894170</v>
          </cell>
          <cell r="E699">
            <v>0</v>
          </cell>
          <cell r="F699">
            <v>0</v>
          </cell>
        </row>
        <row r="700">
          <cell r="A700" t="str">
            <v>170904</v>
          </cell>
          <cell r="B700" t="str">
            <v>WILLIS ISD</v>
          </cell>
          <cell r="C700">
            <v>3690627953</v>
          </cell>
          <cell r="D700">
            <v>3690627953</v>
          </cell>
          <cell r="E700">
            <v>0</v>
          </cell>
          <cell r="F700">
            <v>0</v>
          </cell>
        </row>
        <row r="701">
          <cell r="A701" t="str">
            <v>170906</v>
          </cell>
          <cell r="B701" t="str">
            <v>MAGNOLIA ISD</v>
          </cell>
          <cell r="C701">
            <v>6962884637</v>
          </cell>
          <cell r="D701">
            <v>6962884637</v>
          </cell>
          <cell r="E701">
            <v>0</v>
          </cell>
          <cell r="F701">
            <v>0</v>
          </cell>
        </row>
        <row r="702">
          <cell r="A702" t="str">
            <v>170907</v>
          </cell>
          <cell r="B702" t="str">
            <v>SPLENDORA ISD</v>
          </cell>
          <cell r="C702">
            <v>874996016</v>
          </cell>
          <cell r="D702">
            <v>874996016</v>
          </cell>
          <cell r="E702">
            <v>0</v>
          </cell>
          <cell r="F702">
            <v>0</v>
          </cell>
        </row>
        <row r="703">
          <cell r="A703" t="str">
            <v>170908</v>
          </cell>
          <cell r="B703" t="str">
            <v>NEW CANEY ISD</v>
          </cell>
          <cell r="C703">
            <v>4706119734</v>
          </cell>
          <cell r="D703">
            <v>4706119734</v>
          </cell>
          <cell r="E703">
            <v>0</v>
          </cell>
          <cell r="F703">
            <v>0</v>
          </cell>
        </row>
        <row r="704">
          <cell r="A704" t="str">
            <v>171901</v>
          </cell>
          <cell r="B704" t="str">
            <v>DUMAS ISD</v>
          </cell>
          <cell r="C704">
            <v>1926145797</v>
          </cell>
          <cell r="D704">
            <v>1914823545</v>
          </cell>
          <cell r="E704">
            <v>22644504</v>
          </cell>
          <cell r="F704">
            <v>0</v>
          </cell>
        </row>
        <row r="705">
          <cell r="A705" t="str">
            <v>171902</v>
          </cell>
          <cell r="B705" t="str">
            <v>SUNRAY ISD</v>
          </cell>
          <cell r="C705">
            <v>275840797</v>
          </cell>
          <cell r="D705">
            <v>275840797</v>
          </cell>
          <cell r="E705">
            <v>0</v>
          </cell>
          <cell r="F705">
            <v>0</v>
          </cell>
        </row>
        <row r="706">
          <cell r="A706" t="str">
            <v>172902</v>
          </cell>
          <cell r="B706" t="str">
            <v>DAINGERFIELD-LONE STAR ISD</v>
          </cell>
          <cell r="C706">
            <v>731914055</v>
          </cell>
          <cell r="D706">
            <v>731914055</v>
          </cell>
          <cell r="E706">
            <v>0</v>
          </cell>
          <cell r="F706">
            <v>0</v>
          </cell>
        </row>
        <row r="707">
          <cell r="A707" t="str">
            <v>172905</v>
          </cell>
          <cell r="B707" t="str">
            <v>PEWITT CISD</v>
          </cell>
          <cell r="C707">
            <v>304529818</v>
          </cell>
          <cell r="D707">
            <v>304529818</v>
          </cell>
          <cell r="E707">
            <v>0</v>
          </cell>
          <cell r="F707">
            <v>0</v>
          </cell>
        </row>
        <row r="708">
          <cell r="A708" t="str">
            <v>173901</v>
          </cell>
          <cell r="B708" t="str">
            <v>MOTLEY COUNTY ISD</v>
          </cell>
          <cell r="C708">
            <v>119959995</v>
          </cell>
          <cell r="D708">
            <v>119959995</v>
          </cell>
          <cell r="E708">
            <v>0</v>
          </cell>
          <cell r="F708">
            <v>0</v>
          </cell>
        </row>
        <row r="709">
          <cell r="A709" t="str">
            <v>174901</v>
          </cell>
          <cell r="B709" t="str">
            <v>CHIRENO ISD</v>
          </cell>
          <cell r="C709">
            <v>219129911</v>
          </cell>
          <cell r="D709">
            <v>215456896</v>
          </cell>
          <cell r="E709">
            <v>7346030</v>
          </cell>
          <cell r="F709">
            <v>0</v>
          </cell>
        </row>
        <row r="710">
          <cell r="A710" t="str">
            <v>174902</v>
          </cell>
          <cell r="B710" t="str">
            <v>CUSHING ISD</v>
          </cell>
          <cell r="C710">
            <v>233788711</v>
          </cell>
          <cell r="D710">
            <v>226674911</v>
          </cell>
          <cell r="E710">
            <v>14227600</v>
          </cell>
          <cell r="F710">
            <v>0</v>
          </cell>
        </row>
        <row r="711">
          <cell r="A711" t="str">
            <v>174903</v>
          </cell>
          <cell r="B711" t="str">
            <v>GARRISON ISD</v>
          </cell>
          <cell r="C711">
            <v>155321695</v>
          </cell>
          <cell r="D711">
            <v>148222605</v>
          </cell>
          <cell r="E711">
            <v>14198180</v>
          </cell>
          <cell r="F711">
            <v>0</v>
          </cell>
        </row>
        <row r="712">
          <cell r="A712" t="str">
            <v>174904</v>
          </cell>
          <cell r="B712" t="str">
            <v>NACOGDOCHES ISD</v>
          </cell>
          <cell r="C712">
            <v>2430895302</v>
          </cell>
          <cell r="D712">
            <v>2322955727</v>
          </cell>
          <cell r="E712">
            <v>215879150</v>
          </cell>
          <cell r="F712">
            <v>0</v>
          </cell>
        </row>
        <row r="713">
          <cell r="A713" t="str">
            <v>174906</v>
          </cell>
          <cell r="B713" t="str">
            <v>WODEN ISD</v>
          </cell>
          <cell r="C713">
            <v>233196073</v>
          </cell>
          <cell r="D713">
            <v>225918533</v>
          </cell>
          <cell r="E713">
            <v>14555080</v>
          </cell>
          <cell r="F713">
            <v>0</v>
          </cell>
        </row>
        <row r="714">
          <cell r="A714" t="str">
            <v>174908</v>
          </cell>
          <cell r="B714" t="str">
            <v>CENTRAL HEIGHTS ISD</v>
          </cell>
          <cell r="C714">
            <v>150214132</v>
          </cell>
          <cell r="D714">
            <v>138831187</v>
          </cell>
          <cell r="E714">
            <v>22765890</v>
          </cell>
          <cell r="F714">
            <v>0</v>
          </cell>
        </row>
        <row r="715">
          <cell r="A715" t="str">
            <v>174909</v>
          </cell>
          <cell r="B715" t="str">
            <v>MARTINSVILLE ISD</v>
          </cell>
          <cell r="C715">
            <v>83225603</v>
          </cell>
          <cell r="D715">
            <v>79602613</v>
          </cell>
          <cell r="E715">
            <v>7245980</v>
          </cell>
          <cell r="F715">
            <v>0</v>
          </cell>
        </row>
        <row r="716">
          <cell r="A716" t="str">
            <v>174910</v>
          </cell>
          <cell r="B716" t="str">
            <v>ETOILE ISD</v>
          </cell>
          <cell r="C716">
            <v>70140035</v>
          </cell>
          <cell r="D716">
            <v>66341310</v>
          </cell>
          <cell r="E716">
            <v>7597450</v>
          </cell>
          <cell r="F716">
            <v>0</v>
          </cell>
        </row>
        <row r="717">
          <cell r="A717" t="str">
            <v>174911</v>
          </cell>
          <cell r="B717" t="str">
            <v>DOUGLASS ISD</v>
          </cell>
          <cell r="C717">
            <v>173010425</v>
          </cell>
          <cell r="D717">
            <v>163168905</v>
          </cell>
          <cell r="E717">
            <v>19683040</v>
          </cell>
          <cell r="F717">
            <v>0</v>
          </cell>
        </row>
        <row r="718">
          <cell r="A718" t="str">
            <v>175902</v>
          </cell>
          <cell r="B718" t="str">
            <v>BLOOMING GROVE ISD</v>
          </cell>
          <cell r="C718">
            <v>226487771</v>
          </cell>
          <cell r="D718">
            <v>226487771</v>
          </cell>
          <cell r="E718">
            <v>0</v>
          </cell>
          <cell r="F718">
            <v>0</v>
          </cell>
        </row>
        <row r="719">
          <cell r="A719" t="str">
            <v>175903</v>
          </cell>
          <cell r="B719" t="str">
            <v>CORSICANA ISD</v>
          </cell>
          <cell r="C719">
            <v>2027371515</v>
          </cell>
          <cell r="D719">
            <v>2027371515</v>
          </cell>
          <cell r="E719">
            <v>0</v>
          </cell>
          <cell r="F719">
            <v>0</v>
          </cell>
        </row>
        <row r="720">
          <cell r="A720" t="str">
            <v>175904</v>
          </cell>
          <cell r="B720" t="str">
            <v>DAWSON ISD</v>
          </cell>
          <cell r="C720">
            <v>179785870</v>
          </cell>
          <cell r="D720">
            <v>179785870</v>
          </cell>
          <cell r="E720">
            <v>0</v>
          </cell>
          <cell r="F720">
            <v>0</v>
          </cell>
        </row>
        <row r="721">
          <cell r="A721" t="str">
            <v>175905</v>
          </cell>
          <cell r="B721" t="str">
            <v>FROST ISD</v>
          </cell>
          <cell r="C721">
            <v>171394134</v>
          </cell>
          <cell r="D721">
            <v>171394134</v>
          </cell>
          <cell r="E721">
            <v>0</v>
          </cell>
          <cell r="F721">
            <v>0</v>
          </cell>
        </row>
        <row r="722">
          <cell r="A722" t="str">
            <v>175907</v>
          </cell>
          <cell r="B722" t="str">
            <v>KERENS ISD</v>
          </cell>
          <cell r="C722">
            <v>335315703</v>
          </cell>
          <cell r="D722">
            <v>335315703</v>
          </cell>
          <cell r="E722">
            <v>0</v>
          </cell>
          <cell r="F722">
            <v>0</v>
          </cell>
        </row>
        <row r="723">
          <cell r="A723" t="str">
            <v>175910</v>
          </cell>
          <cell r="B723" t="str">
            <v>MILDRED ISD</v>
          </cell>
          <cell r="C723">
            <v>475121381</v>
          </cell>
          <cell r="D723">
            <v>475121381</v>
          </cell>
          <cell r="E723">
            <v>0</v>
          </cell>
          <cell r="F723">
            <v>0</v>
          </cell>
        </row>
        <row r="724">
          <cell r="A724" t="str">
            <v>175911</v>
          </cell>
          <cell r="B724" t="str">
            <v>RICE ISD</v>
          </cell>
          <cell r="C724">
            <v>156138197</v>
          </cell>
          <cell r="D724">
            <v>156138197</v>
          </cell>
          <cell r="E724">
            <v>0</v>
          </cell>
          <cell r="F724">
            <v>0</v>
          </cell>
        </row>
        <row r="725">
          <cell r="A725" t="str">
            <v>176901</v>
          </cell>
          <cell r="B725" t="str">
            <v>BURKEVILLE ISD</v>
          </cell>
          <cell r="C725">
            <v>265666208</v>
          </cell>
          <cell r="D725">
            <v>259248812</v>
          </cell>
          <cell r="E725">
            <v>12834792</v>
          </cell>
          <cell r="F725">
            <v>0</v>
          </cell>
        </row>
        <row r="726">
          <cell r="A726" t="str">
            <v>176902</v>
          </cell>
          <cell r="B726" t="str">
            <v>NEWTON ISD</v>
          </cell>
          <cell r="C726">
            <v>293164013</v>
          </cell>
          <cell r="D726">
            <v>281176353</v>
          </cell>
          <cell r="E726">
            <v>23975320</v>
          </cell>
          <cell r="F726">
            <v>0</v>
          </cell>
        </row>
        <row r="727">
          <cell r="A727" t="str">
            <v>176903</v>
          </cell>
          <cell r="B727" t="str">
            <v>DEWEYVILLE ISD</v>
          </cell>
          <cell r="C727">
            <v>613086544</v>
          </cell>
          <cell r="D727">
            <v>605133426</v>
          </cell>
          <cell r="E727">
            <v>15906236</v>
          </cell>
          <cell r="F727">
            <v>0</v>
          </cell>
        </row>
        <row r="728">
          <cell r="A728" t="str">
            <v>177901</v>
          </cell>
          <cell r="B728" t="str">
            <v>ROSCOE COLLEGIATE ISD</v>
          </cell>
          <cell r="C728">
            <v>304409891</v>
          </cell>
          <cell r="D728">
            <v>304409891</v>
          </cell>
          <cell r="E728">
            <v>0</v>
          </cell>
          <cell r="F728">
            <v>0</v>
          </cell>
        </row>
        <row r="729">
          <cell r="A729" t="str">
            <v>177902</v>
          </cell>
          <cell r="B729" t="str">
            <v>SWEETWATER ISD</v>
          </cell>
          <cell r="C729">
            <v>818780801</v>
          </cell>
          <cell r="D729">
            <v>818780801</v>
          </cell>
          <cell r="E729">
            <v>0</v>
          </cell>
          <cell r="F729">
            <v>0</v>
          </cell>
        </row>
        <row r="730">
          <cell r="A730" t="str">
            <v>177903</v>
          </cell>
          <cell r="B730" t="str">
            <v>BLACKWELL CISD</v>
          </cell>
          <cell r="C730">
            <v>730228721</v>
          </cell>
          <cell r="D730">
            <v>730228721</v>
          </cell>
          <cell r="E730">
            <v>0</v>
          </cell>
          <cell r="F730">
            <v>0</v>
          </cell>
        </row>
        <row r="731">
          <cell r="A731" t="str">
            <v>177905</v>
          </cell>
          <cell r="B731" t="str">
            <v>HIGHLAND ISD</v>
          </cell>
          <cell r="C731">
            <v>275701688</v>
          </cell>
          <cell r="D731">
            <v>275701688</v>
          </cell>
          <cell r="E731">
            <v>0</v>
          </cell>
          <cell r="F731">
            <v>0</v>
          </cell>
        </row>
        <row r="732">
          <cell r="A732" t="str">
            <v>178901</v>
          </cell>
          <cell r="B732" t="str">
            <v>AGUA DULCE ISD</v>
          </cell>
          <cell r="C732">
            <v>160290554</v>
          </cell>
          <cell r="D732">
            <v>160290554</v>
          </cell>
          <cell r="E732">
            <v>0</v>
          </cell>
          <cell r="F732">
            <v>0</v>
          </cell>
        </row>
        <row r="733">
          <cell r="A733" t="str">
            <v>178902</v>
          </cell>
          <cell r="B733" t="str">
            <v>BISHOP CISD</v>
          </cell>
          <cell r="C733">
            <v>670974451</v>
          </cell>
          <cell r="D733">
            <v>656342351</v>
          </cell>
          <cell r="E733">
            <v>29264200</v>
          </cell>
          <cell r="F733">
            <v>0</v>
          </cell>
        </row>
        <row r="734">
          <cell r="A734" t="str">
            <v>178903</v>
          </cell>
          <cell r="B734" t="str">
            <v>CALALLEN ISD</v>
          </cell>
          <cell r="C734">
            <v>1655430384</v>
          </cell>
          <cell r="D734">
            <v>1655430384</v>
          </cell>
          <cell r="E734">
            <v>0</v>
          </cell>
          <cell r="F734">
            <v>0</v>
          </cell>
        </row>
        <row r="735">
          <cell r="A735" t="str">
            <v>178904</v>
          </cell>
          <cell r="B735" t="str">
            <v>CORPUS CHRISTI ISD</v>
          </cell>
          <cell r="C735">
            <v>16909954375</v>
          </cell>
          <cell r="D735">
            <v>16909954375</v>
          </cell>
          <cell r="E735">
            <v>0</v>
          </cell>
          <cell r="F735">
            <v>0</v>
          </cell>
        </row>
        <row r="736">
          <cell r="A736" t="str">
            <v>178905</v>
          </cell>
          <cell r="B736" t="str">
            <v>DRISCOLL ISD</v>
          </cell>
          <cell r="C736">
            <v>104674668</v>
          </cell>
          <cell r="D736">
            <v>104674668</v>
          </cell>
          <cell r="E736">
            <v>0</v>
          </cell>
          <cell r="F736">
            <v>0</v>
          </cell>
        </row>
        <row r="737">
          <cell r="A737" t="str">
            <v>178906</v>
          </cell>
          <cell r="B737" t="str">
            <v>LONDON ISD</v>
          </cell>
          <cell r="C737">
            <v>665233157</v>
          </cell>
          <cell r="D737">
            <v>665233157</v>
          </cell>
          <cell r="E737">
            <v>0</v>
          </cell>
          <cell r="F737">
            <v>0</v>
          </cell>
        </row>
        <row r="738">
          <cell r="A738" t="str">
            <v>178908</v>
          </cell>
          <cell r="B738" t="str">
            <v>PORT ARANSAS ISD</v>
          </cell>
          <cell r="C738">
            <v>2517101687</v>
          </cell>
          <cell r="D738">
            <v>2517101687</v>
          </cell>
          <cell r="E738">
            <v>0</v>
          </cell>
          <cell r="F738">
            <v>0</v>
          </cell>
        </row>
        <row r="739">
          <cell r="A739" t="str">
            <v>178909</v>
          </cell>
          <cell r="B739" t="str">
            <v>ROBSTOWN ISD</v>
          </cell>
          <cell r="C739">
            <v>590221735</v>
          </cell>
          <cell r="D739">
            <v>590221735</v>
          </cell>
          <cell r="E739">
            <v>0</v>
          </cell>
          <cell r="F739">
            <v>0</v>
          </cell>
        </row>
        <row r="740">
          <cell r="A740" t="str">
            <v>178912</v>
          </cell>
          <cell r="B740" t="str">
            <v>TULOSO-MIDWAY ISD</v>
          </cell>
          <cell r="C740">
            <v>3222132955</v>
          </cell>
          <cell r="D740">
            <v>3183716911</v>
          </cell>
          <cell r="E740">
            <v>76832088</v>
          </cell>
          <cell r="F740">
            <v>0</v>
          </cell>
        </row>
        <row r="741">
          <cell r="A741" t="str">
            <v>178913</v>
          </cell>
          <cell r="B741" t="str">
            <v>BANQUETE ISD</v>
          </cell>
          <cell r="C741">
            <v>590734550</v>
          </cell>
          <cell r="D741">
            <v>590734550</v>
          </cell>
          <cell r="E741">
            <v>0</v>
          </cell>
          <cell r="F741">
            <v>0</v>
          </cell>
        </row>
        <row r="742">
          <cell r="A742" t="str">
            <v>178914</v>
          </cell>
          <cell r="B742" t="str">
            <v>FLOUR BLUFF ISD</v>
          </cell>
          <cell r="C742">
            <v>3208286337</v>
          </cell>
          <cell r="D742">
            <v>3208286337</v>
          </cell>
          <cell r="E742">
            <v>0</v>
          </cell>
          <cell r="F742">
            <v>0</v>
          </cell>
        </row>
        <row r="743">
          <cell r="A743" t="str">
            <v>178915</v>
          </cell>
          <cell r="B743" t="str">
            <v>WEST OSO ISD</v>
          </cell>
          <cell r="C743">
            <v>815861567</v>
          </cell>
          <cell r="D743">
            <v>815861567</v>
          </cell>
          <cell r="E743">
            <v>0</v>
          </cell>
          <cell r="F743">
            <v>0</v>
          </cell>
        </row>
        <row r="744">
          <cell r="A744" t="str">
            <v>179901</v>
          </cell>
          <cell r="B744" t="str">
            <v>PERRYTON ISD</v>
          </cell>
          <cell r="C744">
            <v>1105255051</v>
          </cell>
          <cell r="D744">
            <v>1105255051</v>
          </cell>
          <cell r="E744">
            <v>0</v>
          </cell>
          <cell r="F744">
            <v>0</v>
          </cell>
        </row>
        <row r="745">
          <cell r="A745" t="str">
            <v>180902</v>
          </cell>
          <cell r="B745" t="str">
            <v>VEGA ISD</v>
          </cell>
          <cell r="C745">
            <v>196165233</v>
          </cell>
          <cell r="D745">
            <v>196165233</v>
          </cell>
          <cell r="E745">
            <v>0</v>
          </cell>
          <cell r="F745">
            <v>0</v>
          </cell>
        </row>
        <row r="746">
          <cell r="A746" t="str">
            <v>180903</v>
          </cell>
          <cell r="B746" t="str">
            <v>ADRIAN ISD</v>
          </cell>
          <cell r="C746">
            <v>60412852</v>
          </cell>
          <cell r="D746">
            <v>60412852</v>
          </cell>
          <cell r="E746">
            <v>0</v>
          </cell>
          <cell r="F746">
            <v>0</v>
          </cell>
        </row>
        <row r="747">
          <cell r="A747" t="str">
            <v>180904</v>
          </cell>
          <cell r="B747" t="str">
            <v>WILDORADO ISD</v>
          </cell>
          <cell r="C747">
            <v>134195021</v>
          </cell>
          <cell r="D747">
            <v>134195021</v>
          </cell>
          <cell r="E747">
            <v>0</v>
          </cell>
          <cell r="F747">
            <v>0</v>
          </cell>
        </row>
        <row r="748">
          <cell r="A748" t="str">
            <v>181901</v>
          </cell>
          <cell r="B748" t="str">
            <v>BRIDGE CITY ISD</v>
          </cell>
          <cell r="C748">
            <v>1130003017</v>
          </cell>
          <cell r="D748">
            <v>1130003017</v>
          </cell>
          <cell r="E748">
            <v>0</v>
          </cell>
          <cell r="F748">
            <v>0</v>
          </cell>
        </row>
        <row r="749">
          <cell r="A749" t="str">
            <v>181905</v>
          </cell>
          <cell r="B749" t="str">
            <v>ORANGEFIELD ISD</v>
          </cell>
          <cell r="C749">
            <v>639332306</v>
          </cell>
          <cell r="D749">
            <v>603781777</v>
          </cell>
          <cell r="E749">
            <v>71101058</v>
          </cell>
          <cell r="F749">
            <v>0</v>
          </cell>
        </row>
        <row r="750">
          <cell r="A750" t="str">
            <v>181906</v>
          </cell>
          <cell r="B750" t="str">
            <v>WEST ORANGE-COVE CISD</v>
          </cell>
          <cell r="C750">
            <v>1907109161</v>
          </cell>
          <cell r="D750">
            <v>1877565372</v>
          </cell>
          <cell r="E750">
            <v>59087578</v>
          </cell>
          <cell r="F750">
            <v>0</v>
          </cell>
        </row>
        <row r="751">
          <cell r="A751" t="str">
            <v>181907</v>
          </cell>
          <cell r="B751" t="str">
            <v>VIDOR ISD</v>
          </cell>
          <cell r="C751">
            <v>1306806360</v>
          </cell>
          <cell r="D751">
            <v>1265033071</v>
          </cell>
          <cell r="E751">
            <v>83546578</v>
          </cell>
          <cell r="F751">
            <v>0</v>
          </cell>
        </row>
        <row r="752">
          <cell r="A752" t="str">
            <v>181908</v>
          </cell>
          <cell r="B752" t="str">
            <v>LITTLE CYPRESS-MAURICEVILLE CISD</v>
          </cell>
          <cell r="C752">
            <v>1080747729</v>
          </cell>
          <cell r="D752">
            <v>1031118351</v>
          </cell>
          <cell r="E752">
            <v>99258756</v>
          </cell>
          <cell r="F752">
            <v>0</v>
          </cell>
        </row>
        <row r="753">
          <cell r="A753" t="str">
            <v>182901</v>
          </cell>
          <cell r="B753" t="str">
            <v>GORDON ISD</v>
          </cell>
          <cell r="C753">
            <v>171122825</v>
          </cell>
          <cell r="D753">
            <v>171122825</v>
          </cell>
          <cell r="E753">
            <v>0</v>
          </cell>
          <cell r="F753">
            <v>0</v>
          </cell>
        </row>
        <row r="754">
          <cell r="A754" t="str">
            <v>182902</v>
          </cell>
          <cell r="B754" t="str">
            <v>GRAFORD ISD</v>
          </cell>
          <cell r="C754">
            <v>1005547884</v>
          </cell>
          <cell r="D754">
            <v>1005547884</v>
          </cell>
          <cell r="E754">
            <v>0</v>
          </cell>
          <cell r="F754">
            <v>0</v>
          </cell>
        </row>
        <row r="755">
          <cell r="A755" t="str">
            <v>182903</v>
          </cell>
          <cell r="B755" t="str">
            <v>MINERAL WELLS ISD</v>
          </cell>
          <cell r="C755">
            <v>984534074</v>
          </cell>
          <cell r="D755">
            <v>984534074</v>
          </cell>
          <cell r="E755">
            <v>0</v>
          </cell>
          <cell r="F755">
            <v>0</v>
          </cell>
        </row>
        <row r="756">
          <cell r="A756" t="str">
            <v>182904</v>
          </cell>
          <cell r="B756" t="str">
            <v>SANTO ISD</v>
          </cell>
          <cell r="C756">
            <v>306261298</v>
          </cell>
          <cell r="D756">
            <v>306261298</v>
          </cell>
          <cell r="E756">
            <v>0</v>
          </cell>
          <cell r="F756">
            <v>0</v>
          </cell>
        </row>
        <row r="757">
          <cell r="A757" t="str">
            <v>182905</v>
          </cell>
          <cell r="B757" t="str">
            <v>STRAWN ISD</v>
          </cell>
          <cell r="C757">
            <v>57546013</v>
          </cell>
          <cell r="D757">
            <v>57546013</v>
          </cell>
          <cell r="E757">
            <v>0</v>
          </cell>
          <cell r="F757">
            <v>0</v>
          </cell>
        </row>
        <row r="758">
          <cell r="A758" t="str">
            <v>182906</v>
          </cell>
          <cell r="B758" t="str">
            <v>PALO PINTO ISD</v>
          </cell>
          <cell r="C758">
            <v>537449735</v>
          </cell>
          <cell r="D758">
            <v>528019604</v>
          </cell>
          <cell r="E758">
            <v>18860262</v>
          </cell>
          <cell r="F758">
            <v>0</v>
          </cell>
        </row>
        <row r="759">
          <cell r="A759" t="str">
            <v>183901</v>
          </cell>
          <cell r="B759" t="str">
            <v>BECKVILLE ISD</v>
          </cell>
          <cell r="C759">
            <v>384230543</v>
          </cell>
          <cell r="D759">
            <v>376381538</v>
          </cell>
          <cell r="E759">
            <v>15698010</v>
          </cell>
          <cell r="F759">
            <v>0</v>
          </cell>
        </row>
        <row r="760">
          <cell r="A760" t="str">
            <v>183902</v>
          </cell>
          <cell r="B760" t="str">
            <v>CARTHAGE ISD</v>
          </cell>
          <cell r="C760">
            <v>3506472412</v>
          </cell>
          <cell r="D760">
            <v>3456966507</v>
          </cell>
          <cell r="E760">
            <v>99011810</v>
          </cell>
          <cell r="F760">
            <v>0</v>
          </cell>
        </row>
        <row r="761">
          <cell r="A761" t="str">
            <v>183904</v>
          </cell>
          <cell r="B761" t="str">
            <v>GARY ISD</v>
          </cell>
          <cell r="C761">
            <v>168167326</v>
          </cell>
          <cell r="D761">
            <v>162856201</v>
          </cell>
          <cell r="E761">
            <v>10622250</v>
          </cell>
          <cell r="F761">
            <v>0</v>
          </cell>
        </row>
        <row r="762">
          <cell r="A762" t="str">
            <v>184901</v>
          </cell>
          <cell r="B762" t="str">
            <v>POOLVILLE ISD</v>
          </cell>
          <cell r="C762">
            <v>236169453</v>
          </cell>
          <cell r="D762">
            <v>236169453</v>
          </cell>
          <cell r="E762">
            <v>0</v>
          </cell>
          <cell r="F762">
            <v>0</v>
          </cell>
        </row>
        <row r="763">
          <cell r="A763" t="str">
            <v>184902</v>
          </cell>
          <cell r="B763" t="str">
            <v>SPRINGTOWN ISD</v>
          </cell>
          <cell r="C763">
            <v>1397070126</v>
          </cell>
          <cell r="D763">
            <v>1397070126</v>
          </cell>
          <cell r="E763">
            <v>0</v>
          </cell>
          <cell r="F763">
            <v>0</v>
          </cell>
        </row>
        <row r="764">
          <cell r="A764" t="str">
            <v>184903</v>
          </cell>
          <cell r="B764" t="str">
            <v>WEATHERFORD ISD</v>
          </cell>
          <cell r="C764">
            <v>4934703078</v>
          </cell>
          <cell r="D764">
            <v>4934703078</v>
          </cell>
          <cell r="E764">
            <v>0</v>
          </cell>
          <cell r="F764">
            <v>0</v>
          </cell>
        </row>
        <row r="765">
          <cell r="A765" t="str">
            <v>184904</v>
          </cell>
          <cell r="B765" t="str">
            <v>MILLSAP ISD</v>
          </cell>
          <cell r="C765">
            <v>457423250</v>
          </cell>
          <cell r="D765">
            <v>457423250</v>
          </cell>
          <cell r="E765">
            <v>0</v>
          </cell>
          <cell r="F765">
            <v>0</v>
          </cell>
        </row>
        <row r="766">
          <cell r="A766" t="str">
            <v>184907</v>
          </cell>
          <cell r="B766" t="str">
            <v>ALEDO ISD</v>
          </cell>
          <cell r="C766">
            <v>4064470096</v>
          </cell>
          <cell r="D766">
            <v>4064470096</v>
          </cell>
          <cell r="E766">
            <v>0</v>
          </cell>
          <cell r="F766">
            <v>0</v>
          </cell>
        </row>
        <row r="767">
          <cell r="A767" t="str">
            <v>184908</v>
          </cell>
          <cell r="B767" t="str">
            <v>PEASTER ISD</v>
          </cell>
          <cell r="C767">
            <v>409594074</v>
          </cell>
          <cell r="D767">
            <v>409594074</v>
          </cell>
          <cell r="E767">
            <v>0</v>
          </cell>
          <cell r="F767">
            <v>0</v>
          </cell>
        </row>
        <row r="768">
          <cell r="A768" t="str">
            <v>184909</v>
          </cell>
          <cell r="B768" t="str">
            <v>BROCK ISD</v>
          </cell>
          <cell r="C768">
            <v>771092895</v>
          </cell>
          <cell r="D768">
            <v>771092895</v>
          </cell>
          <cell r="E768">
            <v>0</v>
          </cell>
          <cell r="F768">
            <v>0</v>
          </cell>
        </row>
        <row r="769">
          <cell r="A769" t="str">
            <v>184911</v>
          </cell>
          <cell r="B769" t="str">
            <v>GARNER ISD</v>
          </cell>
          <cell r="C769">
            <v>197541276</v>
          </cell>
          <cell r="D769">
            <v>197541276</v>
          </cell>
          <cell r="E769">
            <v>0</v>
          </cell>
          <cell r="F769">
            <v>0</v>
          </cell>
        </row>
        <row r="770">
          <cell r="A770" t="str">
            <v>185901</v>
          </cell>
          <cell r="B770" t="str">
            <v>BOVINA ISD</v>
          </cell>
          <cell r="C770">
            <v>117098434</v>
          </cell>
          <cell r="D770">
            <v>117098434</v>
          </cell>
          <cell r="E770">
            <v>0</v>
          </cell>
          <cell r="F770">
            <v>0</v>
          </cell>
        </row>
        <row r="771">
          <cell r="A771" t="str">
            <v>185902</v>
          </cell>
          <cell r="B771" t="str">
            <v>FARWELL ISD</v>
          </cell>
          <cell r="C771">
            <v>174543654</v>
          </cell>
          <cell r="D771">
            <v>174543654</v>
          </cell>
          <cell r="E771">
            <v>0</v>
          </cell>
          <cell r="F771">
            <v>0</v>
          </cell>
        </row>
        <row r="772">
          <cell r="A772" t="str">
            <v>185903</v>
          </cell>
          <cell r="B772" t="str">
            <v>FRIONA ISD</v>
          </cell>
          <cell r="C772">
            <v>409272757</v>
          </cell>
          <cell r="D772">
            <v>409272757</v>
          </cell>
          <cell r="E772">
            <v>0</v>
          </cell>
          <cell r="F772">
            <v>0</v>
          </cell>
        </row>
        <row r="773">
          <cell r="A773" t="str">
            <v>185904</v>
          </cell>
          <cell r="B773" t="str">
            <v>LAZBUDDIE ISD</v>
          </cell>
          <cell r="C773">
            <v>63405208</v>
          </cell>
          <cell r="D773">
            <v>63405208</v>
          </cell>
          <cell r="E773">
            <v>0</v>
          </cell>
          <cell r="F773">
            <v>0</v>
          </cell>
        </row>
        <row r="774">
          <cell r="A774" t="str">
            <v>186901</v>
          </cell>
          <cell r="B774" t="str">
            <v>BUENA VISTA ISD</v>
          </cell>
          <cell r="C774">
            <v>747906616</v>
          </cell>
          <cell r="D774">
            <v>747483641</v>
          </cell>
          <cell r="E774">
            <v>845950</v>
          </cell>
          <cell r="F774">
            <v>0</v>
          </cell>
        </row>
        <row r="775">
          <cell r="A775" t="str">
            <v>186902</v>
          </cell>
          <cell r="B775" t="str">
            <v>FORT STOCKTON ISD</v>
          </cell>
          <cell r="C775">
            <v>2334425674</v>
          </cell>
          <cell r="D775">
            <v>2313716664</v>
          </cell>
          <cell r="E775">
            <v>41418020</v>
          </cell>
          <cell r="F775">
            <v>0</v>
          </cell>
        </row>
        <row r="776">
          <cell r="A776" t="str">
            <v>186903</v>
          </cell>
          <cell r="B776" t="str">
            <v>IRAAN-SHEFFIELD ISD</v>
          </cell>
          <cell r="C776">
            <v>1159155309</v>
          </cell>
          <cell r="D776">
            <v>1156943369</v>
          </cell>
          <cell r="E776">
            <v>4423880</v>
          </cell>
          <cell r="F776">
            <v>0</v>
          </cell>
        </row>
        <row r="777">
          <cell r="A777" t="str">
            <v>187901</v>
          </cell>
          <cell r="B777" t="str">
            <v>BIG SANDY ISD</v>
          </cell>
          <cell r="C777">
            <v>259667343</v>
          </cell>
          <cell r="D777">
            <v>255121140</v>
          </cell>
          <cell r="E777">
            <v>9092406</v>
          </cell>
          <cell r="F777">
            <v>0</v>
          </cell>
        </row>
        <row r="778">
          <cell r="A778" t="str">
            <v>187903</v>
          </cell>
          <cell r="B778" t="str">
            <v>GOODRICH ISD</v>
          </cell>
          <cell r="C778">
            <v>121559652</v>
          </cell>
          <cell r="D778">
            <v>121559652</v>
          </cell>
          <cell r="E778">
            <v>0</v>
          </cell>
          <cell r="F778">
            <v>0</v>
          </cell>
        </row>
        <row r="779">
          <cell r="A779" t="str">
            <v>187904</v>
          </cell>
          <cell r="B779" t="str">
            <v>CORRIGAN-CAMDEN ISD</v>
          </cell>
          <cell r="C779">
            <v>414407071</v>
          </cell>
          <cell r="D779">
            <v>405965599</v>
          </cell>
          <cell r="E779">
            <v>16882944</v>
          </cell>
          <cell r="F779">
            <v>0</v>
          </cell>
        </row>
        <row r="780">
          <cell r="A780" t="str">
            <v>187906</v>
          </cell>
          <cell r="B780" t="str">
            <v>LEGGETT ISD</v>
          </cell>
          <cell r="C780">
            <v>97459808</v>
          </cell>
          <cell r="D780">
            <v>97459808</v>
          </cell>
          <cell r="E780">
            <v>0</v>
          </cell>
          <cell r="F780">
            <v>0</v>
          </cell>
        </row>
        <row r="781">
          <cell r="A781" t="str">
            <v>187907</v>
          </cell>
          <cell r="B781" t="str">
            <v>LIVINGSTON ISD</v>
          </cell>
          <cell r="C781">
            <v>1730804634</v>
          </cell>
          <cell r="D781">
            <v>1730804634</v>
          </cell>
          <cell r="E781">
            <v>0</v>
          </cell>
          <cell r="F781">
            <v>0</v>
          </cell>
        </row>
        <row r="782">
          <cell r="A782" t="str">
            <v>187910</v>
          </cell>
          <cell r="B782" t="str">
            <v>ONALASKA ISD</v>
          </cell>
          <cell r="C782">
            <v>600255486</v>
          </cell>
          <cell r="D782">
            <v>600255486</v>
          </cell>
          <cell r="E782">
            <v>0</v>
          </cell>
          <cell r="F782">
            <v>0</v>
          </cell>
        </row>
        <row r="783">
          <cell r="A783" t="str">
            <v>188901</v>
          </cell>
          <cell r="B783" t="str">
            <v>AMARILLO ISD</v>
          </cell>
          <cell r="C783">
            <v>9141799997</v>
          </cell>
          <cell r="D783">
            <v>9141799997</v>
          </cell>
          <cell r="E783">
            <v>0</v>
          </cell>
          <cell r="F783">
            <v>0</v>
          </cell>
        </row>
        <row r="784">
          <cell r="A784" t="str">
            <v>188902</v>
          </cell>
          <cell r="B784" t="str">
            <v>RIVER ROAD ISD</v>
          </cell>
          <cell r="C784">
            <v>311778738</v>
          </cell>
          <cell r="D784">
            <v>311778738</v>
          </cell>
          <cell r="E784">
            <v>0</v>
          </cell>
          <cell r="F784">
            <v>0</v>
          </cell>
        </row>
        <row r="785">
          <cell r="A785" t="str">
            <v>188903</v>
          </cell>
          <cell r="B785" t="str">
            <v>HIGHLAND PARK ISD</v>
          </cell>
          <cell r="C785">
            <v>1356080382</v>
          </cell>
          <cell r="D785">
            <v>1356080382</v>
          </cell>
          <cell r="E785">
            <v>0</v>
          </cell>
          <cell r="F785">
            <v>0</v>
          </cell>
        </row>
        <row r="786">
          <cell r="A786" t="str">
            <v>188904</v>
          </cell>
          <cell r="B786" t="str">
            <v>BUSHLAND ISD</v>
          </cell>
          <cell r="C786">
            <v>1393159137</v>
          </cell>
          <cell r="D786">
            <v>1393159137</v>
          </cell>
          <cell r="E786">
            <v>0</v>
          </cell>
          <cell r="F786">
            <v>0</v>
          </cell>
        </row>
        <row r="787">
          <cell r="A787" t="str">
            <v>189901</v>
          </cell>
          <cell r="B787" t="str">
            <v>MARFA ISD</v>
          </cell>
          <cell r="C787">
            <v>433102418</v>
          </cell>
          <cell r="D787">
            <v>433102418</v>
          </cell>
          <cell r="E787">
            <v>0</v>
          </cell>
          <cell r="F787">
            <v>0</v>
          </cell>
        </row>
        <row r="788">
          <cell r="A788" t="str">
            <v>189902</v>
          </cell>
          <cell r="B788" t="str">
            <v>PRESIDIO ISD</v>
          </cell>
          <cell r="C788">
            <v>205679198</v>
          </cell>
          <cell r="D788">
            <v>205679198</v>
          </cell>
          <cell r="E788">
            <v>0</v>
          </cell>
          <cell r="F788">
            <v>0</v>
          </cell>
        </row>
        <row r="789">
          <cell r="A789" t="str">
            <v>190903</v>
          </cell>
          <cell r="B789" t="str">
            <v>RAINS ISD</v>
          </cell>
          <cell r="C789">
            <v>704703925</v>
          </cell>
          <cell r="D789">
            <v>704703925</v>
          </cell>
          <cell r="E789">
            <v>0</v>
          </cell>
          <cell r="F789">
            <v>0</v>
          </cell>
        </row>
        <row r="790">
          <cell r="A790" t="str">
            <v>191901</v>
          </cell>
          <cell r="B790" t="str">
            <v>CANYON ISD</v>
          </cell>
          <cell r="C790">
            <v>5246907277</v>
          </cell>
          <cell r="D790">
            <v>5246907277</v>
          </cell>
          <cell r="E790">
            <v>0</v>
          </cell>
          <cell r="F790">
            <v>0</v>
          </cell>
        </row>
        <row r="791">
          <cell r="A791" t="str">
            <v>192901</v>
          </cell>
          <cell r="B791" t="str">
            <v>REAGAN COUNTY ISD</v>
          </cell>
          <cell r="C791">
            <v>4717107344</v>
          </cell>
          <cell r="D791">
            <v>4712679622</v>
          </cell>
          <cell r="E791">
            <v>8855444</v>
          </cell>
          <cell r="F791">
            <v>0</v>
          </cell>
        </row>
        <row r="792">
          <cell r="A792" t="str">
            <v>193902</v>
          </cell>
          <cell r="B792" t="str">
            <v>LEAKEY ISD</v>
          </cell>
          <cell r="C792">
            <v>417644043</v>
          </cell>
          <cell r="D792">
            <v>417644043</v>
          </cell>
          <cell r="E792">
            <v>0</v>
          </cell>
          <cell r="F792">
            <v>0</v>
          </cell>
        </row>
        <row r="793">
          <cell r="A793" t="str">
            <v>194902</v>
          </cell>
          <cell r="B793" t="str">
            <v>AVERY ISD</v>
          </cell>
          <cell r="C793">
            <v>52683920</v>
          </cell>
          <cell r="D793">
            <v>52683920</v>
          </cell>
          <cell r="E793">
            <v>0</v>
          </cell>
          <cell r="F793">
            <v>0</v>
          </cell>
        </row>
        <row r="794">
          <cell r="A794" t="str">
            <v>194903</v>
          </cell>
          <cell r="B794" t="str">
            <v>RIVERCREST ISD</v>
          </cell>
          <cell r="C794">
            <v>260083046</v>
          </cell>
          <cell r="D794">
            <v>260083046</v>
          </cell>
          <cell r="E794">
            <v>0</v>
          </cell>
          <cell r="F794">
            <v>0</v>
          </cell>
        </row>
        <row r="795">
          <cell r="A795" t="str">
            <v>194904</v>
          </cell>
          <cell r="B795" t="str">
            <v>CLARKSVILLE ISD</v>
          </cell>
          <cell r="C795">
            <v>229993706</v>
          </cell>
          <cell r="D795">
            <v>229993706</v>
          </cell>
          <cell r="E795">
            <v>0</v>
          </cell>
          <cell r="F795">
            <v>0</v>
          </cell>
        </row>
        <row r="796">
          <cell r="A796" t="str">
            <v>194905</v>
          </cell>
          <cell r="B796" t="str">
            <v>DETROIT ISD</v>
          </cell>
          <cell r="C796">
            <v>74083660</v>
          </cell>
          <cell r="D796">
            <v>74083660</v>
          </cell>
          <cell r="E796">
            <v>0</v>
          </cell>
          <cell r="F796">
            <v>0</v>
          </cell>
        </row>
        <row r="797">
          <cell r="A797" t="str">
            <v>195901</v>
          </cell>
          <cell r="B797" t="str">
            <v>PECOS-BARSTOW-TOYAH ISD</v>
          </cell>
          <cell r="C797">
            <v>18214455905</v>
          </cell>
          <cell r="D797">
            <v>18214455905</v>
          </cell>
          <cell r="E797">
            <v>0</v>
          </cell>
          <cell r="F797">
            <v>0</v>
          </cell>
        </row>
        <row r="798">
          <cell r="A798" t="str">
            <v>195902</v>
          </cell>
          <cell r="B798" t="str">
            <v>BALMORHEA ISD</v>
          </cell>
          <cell r="C798">
            <v>685650113</v>
          </cell>
          <cell r="D798">
            <v>685650113</v>
          </cell>
          <cell r="E798">
            <v>0</v>
          </cell>
          <cell r="F798">
            <v>0</v>
          </cell>
        </row>
        <row r="799">
          <cell r="A799" t="str">
            <v>196901</v>
          </cell>
          <cell r="B799" t="str">
            <v>AUSTWELL-TIVOLI ISD</v>
          </cell>
          <cell r="C799">
            <v>263809028</v>
          </cell>
          <cell r="D799">
            <v>262575893</v>
          </cell>
          <cell r="E799">
            <v>2466270</v>
          </cell>
          <cell r="F799">
            <v>0</v>
          </cell>
        </row>
        <row r="800">
          <cell r="A800" t="str">
            <v>196902</v>
          </cell>
          <cell r="B800" t="str">
            <v>WOODSBORO ISD</v>
          </cell>
          <cell r="C800">
            <v>314545018</v>
          </cell>
          <cell r="D800">
            <v>314545018</v>
          </cell>
          <cell r="E800">
            <v>0</v>
          </cell>
          <cell r="F800">
            <v>0</v>
          </cell>
        </row>
        <row r="801">
          <cell r="A801" t="str">
            <v>196903</v>
          </cell>
          <cell r="B801" t="str">
            <v>REFUGIO ISD</v>
          </cell>
          <cell r="C801">
            <v>412453973</v>
          </cell>
          <cell r="D801">
            <v>412453973</v>
          </cell>
          <cell r="E801">
            <v>0</v>
          </cell>
          <cell r="F801">
            <v>0</v>
          </cell>
        </row>
        <row r="802">
          <cell r="A802" t="str">
            <v>197902</v>
          </cell>
          <cell r="B802" t="str">
            <v>MIAMI ISD</v>
          </cell>
          <cell r="C802">
            <v>592169223</v>
          </cell>
          <cell r="D802">
            <v>591083194</v>
          </cell>
          <cell r="E802">
            <v>2172058</v>
          </cell>
          <cell r="F802">
            <v>0</v>
          </cell>
        </row>
        <row r="803">
          <cell r="A803" t="str">
            <v>198901</v>
          </cell>
          <cell r="B803" t="str">
            <v>BREMOND ISD</v>
          </cell>
          <cell r="C803">
            <v>279617143</v>
          </cell>
          <cell r="D803">
            <v>279617143</v>
          </cell>
          <cell r="E803">
            <v>0</v>
          </cell>
          <cell r="F803">
            <v>0</v>
          </cell>
        </row>
        <row r="804">
          <cell r="A804" t="str">
            <v>198902</v>
          </cell>
          <cell r="B804" t="str">
            <v>CALVERT ISD</v>
          </cell>
          <cell r="C804">
            <v>130250406</v>
          </cell>
          <cell r="D804">
            <v>130250406</v>
          </cell>
          <cell r="E804">
            <v>0</v>
          </cell>
          <cell r="F804">
            <v>0</v>
          </cell>
        </row>
        <row r="805">
          <cell r="A805" t="str">
            <v>198903</v>
          </cell>
          <cell r="B805" t="str">
            <v>FRANKLIN ISD</v>
          </cell>
          <cell r="C805">
            <v>1703078109</v>
          </cell>
          <cell r="D805">
            <v>1703078109</v>
          </cell>
          <cell r="E805">
            <v>0</v>
          </cell>
          <cell r="F805">
            <v>0</v>
          </cell>
        </row>
        <row r="806">
          <cell r="A806" t="str">
            <v>198905</v>
          </cell>
          <cell r="B806" t="str">
            <v>HEARNE ISD</v>
          </cell>
          <cell r="C806">
            <v>479917379</v>
          </cell>
          <cell r="D806">
            <v>479917379</v>
          </cell>
          <cell r="E806">
            <v>0</v>
          </cell>
          <cell r="F806">
            <v>0</v>
          </cell>
        </row>
        <row r="807">
          <cell r="A807" t="str">
            <v>198906</v>
          </cell>
          <cell r="B807" t="str">
            <v>MUMFORD ISD</v>
          </cell>
          <cell r="C807">
            <v>112793502</v>
          </cell>
          <cell r="D807">
            <v>112793502</v>
          </cell>
          <cell r="E807">
            <v>0</v>
          </cell>
          <cell r="F807">
            <v>0</v>
          </cell>
        </row>
        <row r="808">
          <cell r="A808" t="str">
            <v>199901</v>
          </cell>
          <cell r="B808" t="str">
            <v>ROCKWALL ISD</v>
          </cell>
          <cell r="C808">
            <v>10264155392</v>
          </cell>
          <cell r="D808">
            <v>10264155392</v>
          </cell>
          <cell r="E808">
            <v>0</v>
          </cell>
          <cell r="F808">
            <v>0</v>
          </cell>
        </row>
        <row r="809">
          <cell r="A809" t="str">
            <v>199902</v>
          </cell>
          <cell r="B809" t="str">
            <v>ROYSE CITY ISD</v>
          </cell>
          <cell r="C809">
            <v>2280519123</v>
          </cell>
          <cell r="D809">
            <v>2280519123</v>
          </cell>
          <cell r="E809">
            <v>0</v>
          </cell>
          <cell r="F809">
            <v>0</v>
          </cell>
        </row>
        <row r="810">
          <cell r="A810" t="str">
            <v>200901</v>
          </cell>
          <cell r="B810" t="str">
            <v>BALLINGER ISD</v>
          </cell>
          <cell r="C810">
            <v>383524787</v>
          </cell>
          <cell r="D810">
            <v>383524787</v>
          </cell>
          <cell r="E810">
            <v>0</v>
          </cell>
          <cell r="F810">
            <v>0</v>
          </cell>
        </row>
        <row r="811">
          <cell r="A811" t="str">
            <v>200902</v>
          </cell>
          <cell r="B811" t="str">
            <v>MILES ISD</v>
          </cell>
          <cell r="C811">
            <v>108531435</v>
          </cell>
          <cell r="D811">
            <v>108531435</v>
          </cell>
          <cell r="E811">
            <v>0</v>
          </cell>
          <cell r="F811">
            <v>0</v>
          </cell>
        </row>
        <row r="812">
          <cell r="A812" t="str">
            <v>200904</v>
          </cell>
          <cell r="B812" t="str">
            <v>WINTERS ISD</v>
          </cell>
          <cell r="C812">
            <v>245925455</v>
          </cell>
          <cell r="D812">
            <v>245925455</v>
          </cell>
          <cell r="E812">
            <v>0</v>
          </cell>
          <cell r="F812">
            <v>0</v>
          </cell>
        </row>
        <row r="813">
          <cell r="A813" t="str">
            <v>200906</v>
          </cell>
          <cell r="B813" t="str">
            <v>OLFEN ISD</v>
          </cell>
          <cell r="C813">
            <v>13606086</v>
          </cell>
          <cell r="D813">
            <v>13606086</v>
          </cell>
          <cell r="E813">
            <v>0</v>
          </cell>
          <cell r="F813">
            <v>0</v>
          </cell>
        </row>
        <row r="814">
          <cell r="A814" t="str">
            <v>201902</v>
          </cell>
          <cell r="B814" t="str">
            <v>HENDERSON ISD</v>
          </cell>
          <cell r="C814">
            <v>1601256733</v>
          </cell>
          <cell r="D814">
            <v>1543312728</v>
          </cell>
          <cell r="E814">
            <v>115888010</v>
          </cell>
          <cell r="F814">
            <v>0</v>
          </cell>
        </row>
        <row r="815">
          <cell r="A815" t="str">
            <v>201903</v>
          </cell>
          <cell r="B815" t="str">
            <v>LANEVILLE ISD</v>
          </cell>
          <cell r="C815">
            <v>98363601</v>
          </cell>
          <cell r="D815">
            <v>94703511</v>
          </cell>
          <cell r="E815">
            <v>7320180</v>
          </cell>
          <cell r="F815">
            <v>0</v>
          </cell>
        </row>
        <row r="816">
          <cell r="A816" t="str">
            <v>201904</v>
          </cell>
          <cell r="B816" t="str">
            <v>LEVERETTS CHAPEL ISD</v>
          </cell>
          <cell r="C816">
            <v>34060580</v>
          </cell>
          <cell r="D816">
            <v>32902140</v>
          </cell>
          <cell r="E816">
            <v>2316880</v>
          </cell>
          <cell r="F816">
            <v>0</v>
          </cell>
        </row>
        <row r="817">
          <cell r="A817" t="str">
            <v>201907</v>
          </cell>
          <cell r="B817" t="str">
            <v>MOUNT ENTERPRISE ISD</v>
          </cell>
          <cell r="C817">
            <v>64299376</v>
          </cell>
          <cell r="D817">
            <v>60216576</v>
          </cell>
          <cell r="E817">
            <v>8165600</v>
          </cell>
          <cell r="F817">
            <v>0</v>
          </cell>
        </row>
        <row r="818">
          <cell r="A818" t="str">
            <v>201908</v>
          </cell>
          <cell r="B818" t="str">
            <v>OVERTON ISD</v>
          </cell>
          <cell r="C818">
            <v>79609114</v>
          </cell>
          <cell r="D818">
            <v>74897779</v>
          </cell>
          <cell r="E818">
            <v>9422670</v>
          </cell>
          <cell r="F818">
            <v>0</v>
          </cell>
        </row>
        <row r="819">
          <cell r="A819" t="str">
            <v>201910</v>
          </cell>
          <cell r="B819" t="str">
            <v>TATUM ISD</v>
          </cell>
          <cell r="C819">
            <v>928258120</v>
          </cell>
          <cell r="D819">
            <v>909621565</v>
          </cell>
          <cell r="E819">
            <v>37273110</v>
          </cell>
          <cell r="F819">
            <v>0</v>
          </cell>
        </row>
        <row r="820">
          <cell r="A820" t="str">
            <v>201913</v>
          </cell>
          <cell r="B820" t="str">
            <v>CARLISLE ISD</v>
          </cell>
          <cell r="C820">
            <v>147274351</v>
          </cell>
          <cell r="D820">
            <v>142295399</v>
          </cell>
          <cell r="E820">
            <v>9957904</v>
          </cell>
          <cell r="F820">
            <v>0</v>
          </cell>
        </row>
        <row r="821">
          <cell r="A821" t="str">
            <v>201914</v>
          </cell>
          <cell r="B821" t="str">
            <v>WEST RUSK COUNTY CONSOLIDATED ISD</v>
          </cell>
          <cell r="C821">
            <v>380205679</v>
          </cell>
          <cell r="D821">
            <v>369275984</v>
          </cell>
          <cell r="E821">
            <v>21859390</v>
          </cell>
          <cell r="F821">
            <v>0</v>
          </cell>
        </row>
        <row r="822">
          <cell r="A822" t="str">
            <v>202903</v>
          </cell>
          <cell r="B822" t="str">
            <v>HEMPHILL ISD</v>
          </cell>
          <cell r="C822">
            <v>686120756</v>
          </cell>
          <cell r="D822">
            <v>686120756</v>
          </cell>
          <cell r="E822">
            <v>0</v>
          </cell>
          <cell r="F822">
            <v>0</v>
          </cell>
        </row>
        <row r="823">
          <cell r="A823" t="str">
            <v>202905</v>
          </cell>
          <cell r="B823" t="str">
            <v>WEST SABINE ISD</v>
          </cell>
          <cell r="C823">
            <v>163593419</v>
          </cell>
          <cell r="D823">
            <v>159343785</v>
          </cell>
          <cell r="E823">
            <v>8499268</v>
          </cell>
          <cell r="F823">
            <v>0</v>
          </cell>
        </row>
        <row r="824">
          <cell r="A824" t="str">
            <v>203901</v>
          </cell>
          <cell r="B824" t="str">
            <v>SAN AUGUSTINE ISD</v>
          </cell>
          <cell r="C824">
            <v>446510175</v>
          </cell>
          <cell r="D824">
            <v>446510175</v>
          </cell>
          <cell r="E824">
            <v>0</v>
          </cell>
          <cell r="F824">
            <v>0</v>
          </cell>
        </row>
        <row r="825">
          <cell r="A825" t="str">
            <v>203902</v>
          </cell>
          <cell r="B825" t="str">
            <v>BROADDUS ISD</v>
          </cell>
          <cell r="C825">
            <v>696358043</v>
          </cell>
          <cell r="D825">
            <v>696358043</v>
          </cell>
          <cell r="E825">
            <v>0</v>
          </cell>
          <cell r="F825">
            <v>0</v>
          </cell>
        </row>
        <row r="826">
          <cell r="A826" t="str">
            <v>204901</v>
          </cell>
          <cell r="B826" t="str">
            <v>COLDSPRING-OAKHURST CISD</v>
          </cell>
          <cell r="C826">
            <v>1380680069</v>
          </cell>
          <cell r="D826">
            <v>1380680069</v>
          </cell>
          <cell r="E826">
            <v>0</v>
          </cell>
          <cell r="F826">
            <v>0</v>
          </cell>
        </row>
        <row r="827">
          <cell r="A827" t="str">
            <v>204904</v>
          </cell>
          <cell r="B827" t="str">
            <v>SHEPHERD ISD</v>
          </cell>
          <cell r="C827">
            <v>474868655</v>
          </cell>
          <cell r="D827">
            <v>474868655</v>
          </cell>
          <cell r="E827">
            <v>0</v>
          </cell>
          <cell r="F827">
            <v>0</v>
          </cell>
        </row>
        <row r="828">
          <cell r="A828" t="str">
            <v>205901</v>
          </cell>
          <cell r="B828" t="str">
            <v>ARANSAS PASS ISD</v>
          </cell>
          <cell r="C828">
            <v>776001334</v>
          </cell>
          <cell r="D828">
            <v>776001334</v>
          </cell>
          <cell r="E828">
            <v>0</v>
          </cell>
          <cell r="F828">
            <v>0</v>
          </cell>
        </row>
        <row r="829">
          <cell r="A829" t="str">
            <v>205902</v>
          </cell>
          <cell r="B829" t="str">
            <v>GREGORY-PORTLAND ISD</v>
          </cell>
          <cell r="C829">
            <v>2466934759</v>
          </cell>
          <cell r="D829">
            <v>2466934759</v>
          </cell>
          <cell r="E829">
            <v>0</v>
          </cell>
          <cell r="F829">
            <v>0</v>
          </cell>
        </row>
        <row r="830">
          <cell r="A830" t="str">
            <v>205903</v>
          </cell>
          <cell r="B830" t="str">
            <v>INGLESIDE ISD</v>
          </cell>
          <cell r="C830">
            <v>2058744894</v>
          </cell>
          <cell r="D830">
            <v>2058744894</v>
          </cell>
          <cell r="E830">
            <v>0</v>
          </cell>
          <cell r="F830">
            <v>0</v>
          </cell>
        </row>
        <row r="831">
          <cell r="A831" t="str">
            <v>205904</v>
          </cell>
          <cell r="B831" t="str">
            <v>MATHIS ISD</v>
          </cell>
          <cell r="C831">
            <v>369858354</v>
          </cell>
          <cell r="D831">
            <v>369858354</v>
          </cell>
          <cell r="E831">
            <v>0</v>
          </cell>
          <cell r="F831">
            <v>0</v>
          </cell>
        </row>
        <row r="832">
          <cell r="A832" t="str">
            <v>205905</v>
          </cell>
          <cell r="B832" t="str">
            <v>ODEM-EDROY ISD</v>
          </cell>
          <cell r="C832">
            <v>331992597</v>
          </cell>
          <cell r="D832">
            <v>331992597</v>
          </cell>
          <cell r="E832">
            <v>0</v>
          </cell>
          <cell r="F832">
            <v>0</v>
          </cell>
        </row>
        <row r="833">
          <cell r="A833" t="str">
            <v>205906</v>
          </cell>
          <cell r="B833" t="str">
            <v>SINTON ISD</v>
          </cell>
          <cell r="C833">
            <v>691841816</v>
          </cell>
          <cell r="D833">
            <v>691841816</v>
          </cell>
          <cell r="E833">
            <v>0</v>
          </cell>
          <cell r="F833">
            <v>0</v>
          </cell>
        </row>
        <row r="834">
          <cell r="A834" t="str">
            <v>205907</v>
          </cell>
          <cell r="B834" t="str">
            <v>TAFT ISD</v>
          </cell>
          <cell r="C834">
            <v>453252657</v>
          </cell>
          <cell r="D834">
            <v>453252657</v>
          </cell>
          <cell r="E834">
            <v>0</v>
          </cell>
          <cell r="F834">
            <v>0</v>
          </cell>
        </row>
        <row r="835">
          <cell r="A835" t="str">
            <v>206901</v>
          </cell>
          <cell r="B835" t="str">
            <v>SAN SABA ISD</v>
          </cell>
          <cell r="C835">
            <v>318963460</v>
          </cell>
          <cell r="D835">
            <v>318963460</v>
          </cell>
          <cell r="E835">
            <v>0</v>
          </cell>
          <cell r="F835">
            <v>0</v>
          </cell>
        </row>
        <row r="836">
          <cell r="A836" t="str">
            <v>206902</v>
          </cell>
          <cell r="B836" t="str">
            <v>RICHLAND SPRINGS ISD</v>
          </cell>
          <cell r="C836">
            <v>92972026</v>
          </cell>
          <cell r="D836">
            <v>92972026</v>
          </cell>
          <cell r="E836">
            <v>0</v>
          </cell>
          <cell r="F836">
            <v>0</v>
          </cell>
        </row>
        <row r="837">
          <cell r="A837" t="str">
            <v>206903</v>
          </cell>
          <cell r="B837" t="str">
            <v>CHEROKEE ISD</v>
          </cell>
          <cell r="C837">
            <v>67439709</v>
          </cell>
          <cell r="D837">
            <v>67439709</v>
          </cell>
          <cell r="E837">
            <v>0</v>
          </cell>
          <cell r="F837">
            <v>0</v>
          </cell>
        </row>
        <row r="838">
          <cell r="A838" t="str">
            <v>207901</v>
          </cell>
          <cell r="B838" t="str">
            <v>SCHLEICHER ISD</v>
          </cell>
          <cell r="C838">
            <v>291032867</v>
          </cell>
          <cell r="D838">
            <v>287198589</v>
          </cell>
          <cell r="E838">
            <v>7668556</v>
          </cell>
          <cell r="F838">
            <v>0</v>
          </cell>
        </row>
        <row r="839">
          <cell r="A839" t="str">
            <v>208901</v>
          </cell>
          <cell r="B839" t="str">
            <v>HERMLEIGH ISD</v>
          </cell>
          <cell r="C839">
            <v>296968706</v>
          </cell>
          <cell r="D839">
            <v>296968706</v>
          </cell>
          <cell r="E839">
            <v>0</v>
          </cell>
          <cell r="F839">
            <v>0</v>
          </cell>
        </row>
        <row r="840">
          <cell r="A840" t="str">
            <v>208902</v>
          </cell>
          <cell r="B840" t="str">
            <v>SNYDER ISD</v>
          </cell>
          <cell r="C840">
            <v>2697337900</v>
          </cell>
          <cell r="D840">
            <v>2697337900</v>
          </cell>
          <cell r="E840">
            <v>0</v>
          </cell>
          <cell r="F840">
            <v>0</v>
          </cell>
        </row>
        <row r="841">
          <cell r="A841" t="str">
            <v>208903</v>
          </cell>
          <cell r="B841" t="str">
            <v>IRA ISD</v>
          </cell>
          <cell r="C841">
            <v>151440619</v>
          </cell>
          <cell r="D841">
            <v>151440619</v>
          </cell>
          <cell r="E841">
            <v>0</v>
          </cell>
          <cell r="F841">
            <v>0</v>
          </cell>
        </row>
        <row r="842">
          <cell r="A842" t="str">
            <v>209901</v>
          </cell>
          <cell r="B842" t="str">
            <v>ALBANY ISD</v>
          </cell>
          <cell r="C842">
            <v>349445464</v>
          </cell>
          <cell r="D842">
            <v>349445464</v>
          </cell>
          <cell r="E842">
            <v>0</v>
          </cell>
          <cell r="F842">
            <v>0</v>
          </cell>
        </row>
        <row r="843">
          <cell r="A843" t="str">
            <v>209902</v>
          </cell>
          <cell r="B843" t="str">
            <v>MORAN ISD</v>
          </cell>
          <cell r="C843">
            <v>60280383</v>
          </cell>
          <cell r="D843">
            <v>60280383</v>
          </cell>
          <cell r="E843">
            <v>0</v>
          </cell>
          <cell r="F843">
            <v>0</v>
          </cell>
        </row>
        <row r="844">
          <cell r="A844" t="str">
            <v>210901</v>
          </cell>
          <cell r="B844" t="str">
            <v>CENTER ISD</v>
          </cell>
          <cell r="C844">
            <v>578460139</v>
          </cell>
          <cell r="D844">
            <v>559642592</v>
          </cell>
          <cell r="E844">
            <v>37635094</v>
          </cell>
          <cell r="F844">
            <v>0</v>
          </cell>
        </row>
        <row r="845">
          <cell r="A845" t="str">
            <v>210902</v>
          </cell>
          <cell r="B845" t="str">
            <v>JOAQUIN ISD</v>
          </cell>
          <cell r="C845">
            <v>216633371</v>
          </cell>
          <cell r="D845">
            <v>209445745</v>
          </cell>
          <cell r="E845">
            <v>14375252</v>
          </cell>
          <cell r="F845">
            <v>0</v>
          </cell>
        </row>
        <row r="846">
          <cell r="A846" t="str">
            <v>210903</v>
          </cell>
          <cell r="B846" t="str">
            <v>SHELBYVILLE ISD</v>
          </cell>
          <cell r="C846">
            <v>283696378</v>
          </cell>
          <cell r="D846">
            <v>283696378</v>
          </cell>
          <cell r="E846">
            <v>0</v>
          </cell>
          <cell r="F846">
            <v>0</v>
          </cell>
        </row>
        <row r="847">
          <cell r="A847" t="str">
            <v>210904</v>
          </cell>
          <cell r="B847" t="str">
            <v>TENAHA ISD</v>
          </cell>
          <cell r="C847">
            <v>120935859</v>
          </cell>
          <cell r="D847">
            <v>120935859</v>
          </cell>
          <cell r="E847">
            <v>0</v>
          </cell>
          <cell r="F847">
            <v>0</v>
          </cell>
        </row>
        <row r="848">
          <cell r="A848" t="str">
            <v>210905</v>
          </cell>
          <cell r="B848" t="str">
            <v>TIMPSON ISD</v>
          </cell>
          <cell r="C848">
            <v>144239651</v>
          </cell>
          <cell r="D848">
            <v>137825549</v>
          </cell>
          <cell r="E848">
            <v>12828204</v>
          </cell>
          <cell r="F848">
            <v>0</v>
          </cell>
        </row>
        <row r="849">
          <cell r="A849" t="str">
            <v>210906</v>
          </cell>
          <cell r="B849" t="str">
            <v>EXCELSIOR ISD</v>
          </cell>
          <cell r="C849">
            <v>42516334</v>
          </cell>
          <cell r="D849">
            <v>42516334</v>
          </cell>
          <cell r="E849">
            <v>0</v>
          </cell>
          <cell r="F849">
            <v>0</v>
          </cell>
        </row>
        <row r="850">
          <cell r="A850" t="str">
            <v>211901</v>
          </cell>
          <cell r="B850" t="str">
            <v>TEXHOMA ISD</v>
          </cell>
          <cell r="C850">
            <v>93557467</v>
          </cell>
          <cell r="D850">
            <v>93557467</v>
          </cell>
          <cell r="E850">
            <v>0</v>
          </cell>
          <cell r="F850">
            <v>0</v>
          </cell>
        </row>
        <row r="851">
          <cell r="A851" t="str">
            <v>211902</v>
          </cell>
          <cell r="B851" t="str">
            <v>STRATFORD ISD</v>
          </cell>
          <cell r="C851">
            <v>421717192</v>
          </cell>
          <cell r="D851">
            <v>421717192</v>
          </cell>
          <cell r="E851">
            <v>0</v>
          </cell>
          <cell r="F851">
            <v>0</v>
          </cell>
        </row>
        <row r="852">
          <cell r="A852" t="str">
            <v>212901</v>
          </cell>
          <cell r="B852" t="str">
            <v>ARP ISD</v>
          </cell>
          <cell r="C852">
            <v>415162917</v>
          </cell>
          <cell r="D852">
            <v>389058475</v>
          </cell>
          <cell r="E852">
            <v>52208884</v>
          </cell>
          <cell r="F852">
            <v>0</v>
          </cell>
        </row>
        <row r="853">
          <cell r="A853" t="str">
            <v>212902</v>
          </cell>
          <cell r="B853" t="str">
            <v>BULLARD ISD</v>
          </cell>
          <cell r="C853">
            <v>1171716471</v>
          </cell>
          <cell r="D853">
            <v>1171716471</v>
          </cell>
          <cell r="E853">
            <v>0</v>
          </cell>
          <cell r="F853">
            <v>0</v>
          </cell>
        </row>
        <row r="854">
          <cell r="A854" t="str">
            <v>212903</v>
          </cell>
          <cell r="B854" t="str">
            <v>LINDALE ISD</v>
          </cell>
          <cell r="C854">
            <v>1629844683</v>
          </cell>
          <cell r="D854">
            <v>1629844683</v>
          </cell>
          <cell r="E854">
            <v>0</v>
          </cell>
          <cell r="F854">
            <v>0</v>
          </cell>
        </row>
        <row r="855">
          <cell r="A855" t="str">
            <v>212904</v>
          </cell>
          <cell r="B855" t="str">
            <v>TROUP ISD</v>
          </cell>
          <cell r="C855">
            <v>431959378</v>
          </cell>
          <cell r="D855">
            <v>431959378</v>
          </cell>
          <cell r="E855">
            <v>0</v>
          </cell>
          <cell r="F855">
            <v>0</v>
          </cell>
        </row>
        <row r="856">
          <cell r="A856" t="str">
            <v>212905</v>
          </cell>
          <cell r="B856" t="str">
            <v>TYLER ISD</v>
          </cell>
          <cell r="C856">
            <v>9632488156</v>
          </cell>
          <cell r="D856">
            <v>9632488156</v>
          </cell>
          <cell r="E856">
            <v>0</v>
          </cell>
          <cell r="F856">
            <v>0</v>
          </cell>
        </row>
        <row r="857">
          <cell r="A857" t="str">
            <v>212906</v>
          </cell>
          <cell r="B857" t="str">
            <v>WHITEHOUSE ISD</v>
          </cell>
          <cell r="C857">
            <v>2241078414</v>
          </cell>
          <cell r="D857">
            <v>2241078414</v>
          </cell>
          <cell r="E857">
            <v>0</v>
          </cell>
          <cell r="F857">
            <v>0</v>
          </cell>
        </row>
        <row r="858">
          <cell r="A858" t="str">
            <v>212909</v>
          </cell>
          <cell r="B858" t="str">
            <v>CHAPEL HILL ISD</v>
          </cell>
          <cell r="C858">
            <v>1430520898</v>
          </cell>
          <cell r="D858">
            <v>1430520898</v>
          </cell>
          <cell r="E858">
            <v>0</v>
          </cell>
          <cell r="F858">
            <v>0</v>
          </cell>
        </row>
        <row r="859">
          <cell r="A859" t="str">
            <v>212910</v>
          </cell>
          <cell r="B859" t="str">
            <v>WINONA ISD</v>
          </cell>
          <cell r="C859">
            <v>646717018</v>
          </cell>
          <cell r="D859">
            <v>646717018</v>
          </cell>
          <cell r="E859">
            <v>0</v>
          </cell>
          <cell r="F859">
            <v>0</v>
          </cell>
        </row>
        <row r="860">
          <cell r="A860" t="str">
            <v>213901</v>
          </cell>
          <cell r="B860" t="str">
            <v>GLEN ROSE ISD</v>
          </cell>
          <cell r="C860">
            <v>2293534523</v>
          </cell>
          <cell r="D860">
            <v>2252866180</v>
          </cell>
          <cell r="E860">
            <v>81336686</v>
          </cell>
          <cell r="F860">
            <v>0</v>
          </cell>
        </row>
        <row r="861">
          <cell r="A861" t="str">
            <v>214901</v>
          </cell>
          <cell r="B861" t="str">
            <v>RIO GRANDE CITY CISD</v>
          </cell>
          <cell r="C861">
            <v>1252957491</v>
          </cell>
          <cell r="D861">
            <v>1252957491</v>
          </cell>
          <cell r="E861">
            <v>0</v>
          </cell>
          <cell r="F861">
            <v>0</v>
          </cell>
        </row>
        <row r="862">
          <cell r="A862" t="str">
            <v>214902</v>
          </cell>
          <cell r="B862" t="str">
            <v>SAN ISIDRO ISD</v>
          </cell>
          <cell r="C862">
            <v>196798332</v>
          </cell>
          <cell r="D862">
            <v>196798332</v>
          </cell>
          <cell r="E862">
            <v>0</v>
          </cell>
          <cell r="F862">
            <v>0</v>
          </cell>
        </row>
        <row r="863">
          <cell r="A863" t="str">
            <v>214903</v>
          </cell>
          <cell r="B863" t="str">
            <v>ROMA ISD</v>
          </cell>
          <cell r="C863">
            <v>620487260</v>
          </cell>
          <cell r="D863">
            <v>620487260</v>
          </cell>
          <cell r="E863">
            <v>0</v>
          </cell>
          <cell r="F863">
            <v>0</v>
          </cell>
        </row>
        <row r="864">
          <cell r="A864" t="str">
            <v>215901</v>
          </cell>
          <cell r="B864" t="str">
            <v>BRECKENRIDGE ISD</v>
          </cell>
          <cell r="C864">
            <v>588629431</v>
          </cell>
          <cell r="D864">
            <v>588629431</v>
          </cell>
          <cell r="E864">
            <v>0</v>
          </cell>
          <cell r="F864">
            <v>0</v>
          </cell>
        </row>
        <row r="865">
          <cell r="A865" t="str">
            <v>216901</v>
          </cell>
          <cell r="B865" t="str">
            <v>STERLING CITY ISD</v>
          </cell>
          <cell r="C865">
            <v>900974104</v>
          </cell>
          <cell r="D865">
            <v>900974104</v>
          </cell>
          <cell r="E865">
            <v>0</v>
          </cell>
          <cell r="F865">
            <v>0</v>
          </cell>
        </row>
        <row r="866">
          <cell r="A866" t="str">
            <v>217901</v>
          </cell>
          <cell r="B866" t="str">
            <v>ASPERMONT ISD</v>
          </cell>
          <cell r="C866">
            <v>188826853</v>
          </cell>
          <cell r="D866">
            <v>188826853</v>
          </cell>
          <cell r="E866">
            <v>0</v>
          </cell>
          <cell r="F866">
            <v>0</v>
          </cell>
        </row>
        <row r="867">
          <cell r="A867" t="str">
            <v>218901</v>
          </cell>
          <cell r="B867" t="str">
            <v>SONORA ISD</v>
          </cell>
          <cell r="C867">
            <v>601544683</v>
          </cell>
          <cell r="D867">
            <v>591739446</v>
          </cell>
          <cell r="E867">
            <v>19610474</v>
          </cell>
          <cell r="F867">
            <v>0</v>
          </cell>
        </row>
        <row r="868">
          <cell r="A868" t="str">
            <v>219901</v>
          </cell>
          <cell r="B868" t="str">
            <v>HAPPY ISD</v>
          </cell>
          <cell r="C868">
            <v>103288851</v>
          </cell>
          <cell r="D868">
            <v>103288851</v>
          </cell>
          <cell r="E868">
            <v>0</v>
          </cell>
          <cell r="F868">
            <v>0</v>
          </cell>
        </row>
        <row r="869">
          <cell r="A869" t="str">
            <v>219903</v>
          </cell>
          <cell r="B869" t="str">
            <v>TULIA ISD</v>
          </cell>
          <cell r="C869">
            <v>223362383</v>
          </cell>
          <cell r="D869">
            <v>223362383</v>
          </cell>
          <cell r="E869">
            <v>0</v>
          </cell>
          <cell r="F869">
            <v>0</v>
          </cell>
        </row>
        <row r="870">
          <cell r="A870" t="str">
            <v>219905</v>
          </cell>
          <cell r="B870" t="str">
            <v>KRESS ISD</v>
          </cell>
          <cell r="C870">
            <v>140387832</v>
          </cell>
          <cell r="D870">
            <v>140387832</v>
          </cell>
          <cell r="E870">
            <v>0</v>
          </cell>
          <cell r="F870">
            <v>0</v>
          </cell>
        </row>
        <row r="871">
          <cell r="A871" t="str">
            <v>220901</v>
          </cell>
          <cell r="B871" t="str">
            <v>ARLINGTON ISD</v>
          </cell>
          <cell r="C871">
            <v>31934407208</v>
          </cell>
          <cell r="D871">
            <v>31934407208</v>
          </cell>
          <cell r="E871">
            <v>0</v>
          </cell>
          <cell r="F871">
            <v>0</v>
          </cell>
        </row>
        <row r="872">
          <cell r="A872" t="str">
            <v>220902</v>
          </cell>
          <cell r="B872" t="str">
            <v>BIRDVILLE ISD</v>
          </cell>
          <cell r="C872">
            <v>11173229155</v>
          </cell>
          <cell r="D872">
            <v>11173229155</v>
          </cell>
          <cell r="E872">
            <v>0</v>
          </cell>
          <cell r="F872">
            <v>0</v>
          </cell>
        </row>
        <row r="873">
          <cell r="A873" t="str">
            <v>220904</v>
          </cell>
          <cell r="B873" t="str">
            <v>EVERMAN ISD</v>
          </cell>
          <cell r="C873">
            <v>1589001379</v>
          </cell>
          <cell r="D873">
            <v>1589001379</v>
          </cell>
          <cell r="E873">
            <v>0</v>
          </cell>
          <cell r="F873">
            <v>0</v>
          </cell>
        </row>
        <row r="874">
          <cell r="A874" t="str">
            <v>220905</v>
          </cell>
          <cell r="B874" t="str">
            <v>FORT WORTH ISD</v>
          </cell>
          <cell r="C874">
            <v>41608135850</v>
          </cell>
          <cell r="D874">
            <v>41608135850</v>
          </cell>
          <cell r="E874">
            <v>0</v>
          </cell>
          <cell r="F874">
            <v>0</v>
          </cell>
        </row>
        <row r="875">
          <cell r="A875" t="str">
            <v>220906</v>
          </cell>
          <cell r="B875" t="str">
            <v>GRAPEVINE-COLLEYVILLE ISD</v>
          </cell>
          <cell r="C875">
            <v>16086747641</v>
          </cell>
          <cell r="D875">
            <v>16086747641</v>
          </cell>
          <cell r="E875">
            <v>0</v>
          </cell>
          <cell r="F875">
            <v>0</v>
          </cell>
        </row>
        <row r="876">
          <cell r="A876" t="str">
            <v>220907</v>
          </cell>
          <cell r="B876" t="str">
            <v>KELLER ISD</v>
          </cell>
          <cell r="C876">
            <v>19818096703</v>
          </cell>
          <cell r="D876">
            <v>19818096703</v>
          </cell>
          <cell r="E876">
            <v>0</v>
          </cell>
          <cell r="F876">
            <v>0</v>
          </cell>
        </row>
        <row r="877">
          <cell r="A877" t="str">
            <v>220908</v>
          </cell>
          <cell r="B877" t="str">
            <v>MANSFIELD ISD</v>
          </cell>
          <cell r="C877">
            <v>15333868855</v>
          </cell>
          <cell r="D877">
            <v>15333868855</v>
          </cell>
          <cell r="E877">
            <v>0</v>
          </cell>
          <cell r="F877">
            <v>0</v>
          </cell>
        </row>
        <row r="878">
          <cell r="A878" t="str">
            <v>220910</v>
          </cell>
          <cell r="B878" t="str">
            <v>LAKE WORTH ISD</v>
          </cell>
          <cell r="C878">
            <v>1112732003</v>
          </cell>
          <cell r="D878">
            <v>1112732003</v>
          </cell>
          <cell r="E878">
            <v>0</v>
          </cell>
          <cell r="F878">
            <v>0</v>
          </cell>
        </row>
        <row r="879">
          <cell r="A879" t="str">
            <v>220912</v>
          </cell>
          <cell r="B879" t="str">
            <v>CROWLEY ISD</v>
          </cell>
          <cell r="C879">
            <v>7682272849</v>
          </cell>
          <cell r="D879">
            <v>7478328925</v>
          </cell>
          <cell r="E879">
            <v>407887848</v>
          </cell>
          <cell r="F879">
            <v>0</v>
          </cell>
        </row>
        <row r="880">
          <cell r="A880" t="str">
            <v>220914</v>
          </cell>
          <cell r="B880" t="str">
            <v>KENNEDALE ISD</v>
          </cell>
          <cell r="C880">
            <v>1602406836</v>
          </cell>
          <cell r="D880">
            <v>1602406836</v>
          </cell>
          <cell r="E880">
            <v>0</v>
          </cell>
          <cell r="F880">
            <v>0</v>
          </cell>
        </row>
        <row r="881">
          <cell r="A881" t="str">
            <v>220915</v>
          </cell>
          <cell r="B881" t="str">
            <v>AZLE ISD</v>
          </cell>
          <cell r="C881">
            <v>3163288361</v>
          </cell>
          <cell r="D881">
            <v>3163288361</v>
          </cell>
          <cell r="E881">
            <v>0</v>
          </cell>
          <cell r="F881">
            <v>0</v>
          </cell>
        </row>
        <row r="882">
          <cell r="A882" t="str">
            <v>220916</v>
          </cell>
          <cell r="B882" t="str">
            <v>HURST-EULESS-BEDFORD ISD</v>
          </cell>
          <cell r="C882">
            <v>15429116532</v>
          </cell>
          <cell r="D882">
            <v>15356319092</v>
          </cell>
          <cell r="E882">
            <v>145594880</v>
          </cell>
          <cell r="F882">
            <v>0</v>
          </cell>
        </row>
        <row r="883">
          <cell r="A883" t="str">
            <v>220917</v>
          </cell>
          <cell r="B883" t="str">
            <v>CASTLEBERRY ISD</v>
          </cell>
          <cell r="C883">
            <v>883480772</v>
          </cell>
          <cell r="D883">
            <v>883480772</v>
          </cell>
          <cell r="E883">
            <v>0</v>
          </cell>
          <cell r="F883">
            <v>0</v>
          </cell>
        </row>
        <row r="884">
          <cell r="A884" t="str">
            <v>220918</v>
          </cell>
          <cell r="B884" t="str">
            <v>EAGLE MT-SAGINAW ISD</v>
          </cell>
          <cell r="C884">
            <v>10690424126</v>
          </cell>
          <cell r="D884">
            <v>10690424126</v>
          </cell>
          <cell r="E884">
            <v>0</v>
          </cell>
          <cell r="F884">
            <v>0</v>
          </cell>
        </row>
        <row r="885">
          <cell r="A885" t="str">
            <v>220919</v>
          </cell>
          <cell r="B885" t="str">
            <v>CARROLL ISD</v>
          </cell>
          <cell r="C885">
            <v>9534231692</v>
          </cell>
          <cell r="D885">
            <v>9534231692</v>
          </cell>
          <cell r="E885">
            <v>0</v>
          </cell>
          <cell r="F885">
            <v>0</v>
          </cell>
        </row>
        <row r="886">
          <cell r="A886" t="str">
            <v>220920</v>
          </cell>
          <cell r="B886" t="str">
            <v>WHITE SETTLEMENT ISD</v>
          </cell>
          <cell r="C886">
            <v>2378595985</v>
          </cell>
          <cell r="D886">
            <v>2378595985</v>
          </cell>
          <cell r="E886">
            <v>0</v>
          </cell>
          <cell r="F886">
            <v>0</v>
          </cell>
        </row>
        <row r="887">
          <cell r="A887" t="str">
            <v>221901</v>
          </cell>
          <cell r="B887" t="str">
            <v>ABILENE ISD</v>
          </cell>
          <cell r="C887">
            <v>4897925390</v>
          </cell>
          <cell r="D887">
            <v>4843624913</v>
          </cell>
          <cell r="E887">
            <v>108600954</v>
          </cell>
          <cell r="F887">
            <v>0</v>
          </cell>
        </row>
        <row r="888">
          <cell r="A888" t="str">
            <v>221904</v>
          </cell>
          <cell r="B888" t="str">
            <v>MERKEL ISD</v>
          </cell>
          <cell r="C888">
            <v>451654089</v>
          </cell>
          <cell r="D888">
            <v>451654089</v>
          </cell>
          <cell r="E888">
            <v>0</v>
          </cell>
          <cell r="F888">
            <v>0</v>
          </cell>
        </row>
        <row r="889">
          <cell r="A889" t="str">
            <v>221905</v>
          </cell>
          <cell r="B889" t="str">
            <v>TRENT ISD</v>
          </cell>
          <cell r="C889">
            <v>219748062</v>
          </cell>
          <cell r="D889">
            <v>219748062</v>
          </cell>
          <cell r="E889">
            <v>0</v>
          </cell>
          <cell r="F889">
            <v>0</v>
          </cell>
        </row>
        <row r="890">
          <cell r="A890" t="str">
            <v>221911</v>
          </cell>
          <cell r="B890" t="str">
            <v>JIM NED CISD</v>
          </cell>
          <cell r="C890">
            <v>646095620</v>
          </cell>
          <cell r="D890">
            <v>614307110</v>
          </cell>
          <cell r="E890">
            <v>63577020</v>
          </cell>
          <cell r="F890">
            <v>0</v>
          </cell>
        </row>
        <row r="891">
          <cell r="A891" t="str">
            <v>221912</v>
          </cell>
          <cell r="B891" t="str">
            <v>WYLIE ISD</v>
          </cell>
          <cell r="C891">
            <v>2176892215</v>
          </cell>
          <cell r="D891">
            <v>2176892215</v>
          </cell>
          <cell r="E891">
            <v>0</v>
          </cell>
          <cell r="F891">
            <v>0</v>
          </cell>
        </row>
        <row r="892">
          <cell r="A892" t="str">
            <v>222901</v>
          </cell>
          <cell r="B892" t="str">
            <v>TERRELL COUNTY ISD</v>
          </cell>
          <cell r="C892">
            <v>220858092</v>
          </cell>
          <cell r="D892">
            <v>219645844</v>
          </cell>
          <cell r="E892">
            <v>2424496</v>
          </cell>
          <cell r="F892">
            <v>0</v>
          </cell>
        </row>
        <row r="893">
          <cell r="A893" t="str">
            <v>223901</v>
          </cell>
          <cell r="B893" t="str">
            <v>BROWNFIELD ISD</v>
          </cell>
          <cell r="C893">
            <v>706778674</v>
          </cell>
          <cell r="D893">
            <v>706778674</v>
          </cell>
          <cell r="E893">
            <v>0</v>
          </cell>
          <cell r="F893">
            <v>0</v>
          </cell>
        </row>
        <row r="894">
          <cell r="A894" t="str">
            <v>223902</v>
          </cell>
          <cell r="B894" t="str">
            <v>MEADOW ISD</v>
          </cell>
          <cell r="C894">
            <v>60147898</v>
          </cell>
          <cell r="D894">
            <v>60147898</v>
          </cell>
          <cell r="E894">
            <v>0</v>
          </cell>
          <cell r="F894">
            <v>0</v>
          </cell>
        </row>
        <row r="895">
          <cell r="A895" t="str">
            <v>223904</v>
          </cell>
          <cell r="B895" t="str">
            <v>WELLMAN-UNION CISD</v>
          </cell>
          <cell r="C895">
            <v>197680042</v>
          </cell>
          <cell r="D895">
            <v>197680042</v>
          </cell>
          <cell r="E895">
            <v>0</v>
          </cell>
          <cell r="F895">
            <v>0</v>
          </cell>
        </row>
        <row r="896">
          <cell r="A896" t="str">
            <v>224901</v>
          </cell>
          <cell r="B896" t="str">
            <v>THROCKMORTON ISD</v>
          </cell>
          <cell r="C896">
            <v>146944701</v>
          </cell>
          <cell r="D896">
            <v>146944701</v>
          </cell>
          <cell r="E896">
            <v>0</v>
          </cell>
          <cell r="F896">
            <v>0</v>
          </cell>
        </row>
        <row r="897">
          <cell r="A897" t="str">
            <v>224902</v>
          </cell>
          <cell r="B897" t="str">
            <v>WOODSON ISD</v>
          </cell>
          <cell r="C897">
            <v>44185343</v>
          </cell>
          <cell r="D897">
            <v>44185343</v>
          </cell>
          <cell r="E897">
            <v>0</v>
          </cell>
          <cell r="F897">
            <v>0</v>
          </cell>
        </row>
        <row r="898">
          <cell r="A898" t="str">
            <v>225902</v>
          </cell>
          <cell r="B898" t="str">
            <v>MOUNT PLEASANT ISD</v>
          </cell>
          <cell r="C898">
            <v>1496604246</v>
          </cell>
          <cell r="D898">
            <v>1443672802</v>
          </cell>
          <cell r="E898">
            <v>105862888</v>
          </cell>
          <cell r="F898">
            <v>0</v>
          </cell>
        </row>
        <row r="899">
          <cell r="A899" t="str">
            <v>225906</v>
          </cell>
          <cell r="B899" t="str">
            <v>CHAPEL HILL ISD</v>
          </cell>
          <cell r="C899">
            <v>139294524</v>
          </cell>
          <cell r="D899">
            <v>139294524</v>
          </cell>
          <cell r="E899">
            <v>0</v>
          </cell>
          <cell r="F899">
            <v>0</v>
          </cell>
        </row>
        <row r="900">
          <cell r="A900" t="str">
            <v>225907</v>
          </cell>
          <cell r="B900" t="str">
            <v>HARTS BLUFF ISD</v>
          </cell>
          <cell r="C900">
            <v>168164416</v>
          </cell>
          <cell r="D900">
            <v>168164416</v>
          </cell>
          <cell r="E900">
            <v>0</v>
          </cell>
          <cell r="F900">
            <v>0</v>
          </cell>
        </row>
        <row r="901">
          <cell r="A901" t="str">
            <v>226901</v>
          </cell>
          <cell r="B901" t="str">
            <v>CHRISTOVAL ISD</v>
          </cell>
          <cell r="C901">
            <v>200304531</v>
          </cell>
          <cell r="D901">
            <v>200304531</v>
          </cell>
          <cell r="E901">
            <v>0</v>
          </cell>
          <cell r="F901">
            <v>0</v>
          </cell>
        </row>
        <row r="902">
          <cell r="A902" t="str">
            <v>226903</v>
          </cell>
          <cell r="B902" t="str">
            <v>SAN ANGELO ISD</v>
          </cell>
          <cell r="C902">
            <v>5322929831</v>
          </cell>
          <cell r="D902">
            <v>5322929831</v>
          </cell>
          <cell r="E902">
            <v>0</v>
          </cell>
          <cell r="F902">
            <v>0</v>
          </cell>
        </row>
        <row r="903">
          <cell r="A903" t="str">
            <v>226905</v>
          </cell>
          <cell r="B903" t="str">
            <v>WATER VALLEY ISD</v>
          </cell>
          <cell r="C903">
            <v>158468200</v>
          </cell>
          <cell r="D903">
            <v>158468200</v>
          </cell>
          <cell r="E903">
            <v>0</v>
          </cell>
          <cell r="F903">
            <v>0</v>
          </cell>
        </row>
        <row r="904">
          <cell r="A904" t="str">
            <v>226906</v>
          </cell>
          <cell r="B904" t="str">
            <v>WALL ISD</v>
          </cell>
          <cell r="C904">
            <v>465706905</v>
          </cell>
          <cell r="D904">
            <v>465706905</v>
          </cell>
          <cell r="E904">
            <v>0</v>
          </cell>
          <cell r="F904">
            <v>0</v>
          </cell>
        </row>
        <row r="905">
          <cell r="A905" t="str">
            <v>226907</v>
          </cell>
          <cell r="B905" t="str">
            <v>GRAPE CREEK ISD</v>
          </cell>
          <cell r="C905">
            <v>280143413</v>
          </cell>
          <cell r="D905">
            <v>280143413</v>
          </cell>
          <cell r="E905">
            <v>0</v>
          </cell>
          <cell r="F905">
            <v>0</v>
          </cell>
        </row>
        <row r="906">
          <cell r="A906" t="str">
            <v>226908</v>
          </cell>
          <cell r="B906" t="str">
            <v>VERIBEST ISD</v>
          </cell>
          <cell r="C906">
            <v>152111835</v>
          </cell>
          <cell r="D906">
            <v>152111835</v>
          </cell>
          <cell r="E906">
            <v>0</v>
          </cell>
          <cell r="F906">
            <v>0</v>
          </cell>
        </row>
        <row r="907">
          <cell r="A907" t="str">
            <v>227901</v>
          </cell>
          <cell r="B907" t="str">
            <v>AUSTIN ISD</v>
          </cell>
          <cell r="C907">
            <v>134022059831</v>
          </cell>
          <cell r="D907">
            <v>134022059831</v>
          </cell>
          <cell r="E907">
            <v>0</v>
          </cell>
          <cell r="F907">
            <v>0</v>
          </cell>
        </row>
        <row r="908">
          <cell r="A908" t="str">
            <v>227904</v>
          </cell>
          <cell r="B908" t="str">
            <v>PFLUGERVILLE ISD</v>
          </cell>
          <cell r="C908">
            <v>15796850765</v>
          </cell>
          <cell r="D908">
            <v>15796850765</v>
          </cell>
          <cell r="E908">
            <v>0</v>
          </cell>
          <cell r="F908">
            <v>0</v>
          </cell>
        </row>
        <row r="909">
          <cell r="A909" t="str">
            <v>227907</v>
          </cell>
          <cell r="B909" t="str">
            <v>MANOR ISD</v>
          </cell>
          <cell r="C909">
            <v>5499221922</v>
          </cell>
          <cell r="D909">
            <v>5499221922</v>
          </cell>
          <cell r="E909">
            <v>0</v>
          </cell>
          <cell r="F909">
            <v>0</v>
          </cell>
        </row>
        <row r="910">
          <cell r="A910" t="str">
            <v>227909</v>
          </cell>
          <cell r="B910" t="str">
            <v>EANES ISD</v>
          </cell>
          <cell r="C910">
            <v>16281860559</v>
          </cell>
          <cell r="D910">
            <v>16281860559</v>
          </cell>
          <cell r="E910">
            <v>0</v>
          </cell>
          <cell r="F910">
            <v>0</v>
          </cell>
        </row>
        <row r="911">
          <cell r="A911" t="str">
            <v>227910</v>
          </cell>
          <cell r="B911" t="str">
            <v>DEL VALLE ISD</v>
          </cell>
          <cell r="C911">
            <v>7311908487</v>
          </cell>
          <cell r="D911">
            <v>7311908487</v>
          </cell>
          <cell r="E911">
            <v>0</v>
          </cell>
          <cell r="F911">
            <v>0</v>
          </cell>
        </row>
        <row r="912">
          <cell r="A912" t="str">
            <v>227912</v>
          </cell>
          <cell r="B912" t="str">
            <v>LAGO VISTA ISD</v>
          </cell>
          <cell r="C912">
            <v>1941203000</v>
          </cell>
          <cell r="D912">
            <v>1818937486</v>
          </cell>
          <cell r="E912">
            <v>244531028</v>
          </cell>
          <cell r="F912">
            <v>0</v>
          </cell>
        </row>
        <row r="913">
          <cell r="A913" t="str">
            <v>227913</v>
          </cell>
          <cell r="B913" t="str">
            <v>LAKE TRAVIS ISD</v>
          </cell>
          <cell r="C913">
            <v>14040762443</v>
          </cell>
          <cell r="D913">
            <v>13152334342</v>
          </cell>
          <cell r="E913">
            <v>1776856202</v>
          </cell>
          <cell r="F913">
            <v>0</v>
          </cell>
        </row>
        <row r="914">
          <cell r="A914" t="str">
            <v>228901</v>
          </cell>
          <cell r="B914" t="str">
            <v>GROVETON ISD</v>
          </cell>
          <cell r="C914">
            <v>331517076</v>
          </cell>
          <cell r="D914">
            <v>331517076</v>
          </cell>
          <cell r="E914">
            <v>0</v>
          </cell>
          <cell r="F914">
            <v>0</v>
          </cell>
        </row>
        <row r="915">
          <cell r="A915" t="str">
            <v>228903</v>
          </cell>
          <cell r="B915" t="str">
            <v>TRINITY ISD</v>
          </cell>
          <cell r="C915">
            <v>425568997</v>
          </cell>
          <cell r="D915">
            <v>425568997</v>
          </cell>
          <cell r="E915">
            <v>0</v>
          </cell>
          <cell r="F915">
            <v>0</v>
          </cell>
        </row>
        <row r="916">
          <cell r="A916" t="str">
            <v>228904</v>
          </cell>
          <cell r="B916" t="str">
            <v>CENTERVILLE ISD</v>
          </cell>
          <cell r="C916">
            <v>34802459</v>
          </cell>
          <cell r="D916">
            <v>34802459</v>
          </cell>
          <cell r="E916">
            <v>0</v>
          </cell>
          <cell r="F916">
            <v>0</v>
          </cell>
        </row>
        <row r="917">
          <cell r="A917" t="str">
            <v>228905</v>
          </cell>
          <cell r="B917" t="str">
            <v>APPLE SPRINGS ISD</v>
          </cell>
          <cell r="C917">
            <v>52283270</v>
          </cell>
          <cell r="D917">
            <v>52283270</v>
          </cell>
          <cell r="E917">
            <v>0</v>
          </cell>
          <cell r="F917">
            <v>0</v>
          </cell>
        </row>
        <row r="918">
          <cell r="A918" t="str">
            <v>229901</v>
          </cell>
          <cell r="B918" t="str">
            <v>COLMESNEIL ISD</v>
          </cell>
          <cell r="C918">
            <v>148327570</v>
          </cell>
          <cell r="D918">
            <v>148327570</v>
          </cell>
          <cell r="E918">
            <v>0</v>
          </cell>
          <cell r="F918">
            <v>0</v>
          </cell>
        </row>
        <row r="919">
          <cell r="A919" t="str">
            <v>229903</v>
          </cell>
          <cell r="B919" t="str">
            <v>WOODVILLE ISD</v>
          </cell>
          <cell r="C919">
            <v>586315790</v>
          </cell>
          <cell r="D919">
            <v>586315790</v>
          </cell>
          <cell r="E919">
            <v>0</v>
          </cell>
          <cell r="F919">
            <v>0</v>
          </cell>
        </row>
        <row r="920">
          <cell r="A920" t="str">
            <v>229904</v>
          </cell>
          <cell r="B920" t="str">
            <v>WARREN ISD</v>
          </cell>
          <cell r="C920">
            <v>335210599</v>
          </cell>
          <cell r="D920">
            <v>335210599</v>
          </cell>
          <cell r="E920">
            <v>0</v>
          </cell>
          <cell r="F920">
            <v>0</v>
          </cell>
        </row>
        <row r="921">
          <cell r="A921" t="str">
            <v>229905</v>
          </cell>
          <cell r="B921" t="str">
            <v>SPURGER ISD</v>
          </cell>
          <cell r="C921">
            <v>89188958</v>
          </cell>
          <cell r="D921">
            <v>89188958</v>
          </cell>
          <cell r="E921">
            <v>0</v>
          </cell>
          <cell r="F921">
            <v>0</v>
          </cell>
        </row>
        <row r="922">
          <cell r="A922" t="str">
            <v>229906</v>
          </cell>
          <cell r="B922" t="str">
            <v>CHESTER ISD</v>
          </cell>
          <cell r="C922">
            <v>78980655</v>
          </cell>
          <cell r="D922">
            <v>78980655</v>
          </cell>
          <cell r="E922">
            <v>0</v>
          </cell>
          <cell r="F922">
            <v>0</v>
          </cell>
        </row>
        <row r="923">
          <cell r="A923" t="str">
            <v>230901</v>
          </cell>
          <cell r="B923" t="str">
            <v>BIG SANDY ISD</v>
          </cell>
          <cell r="C923">
            <v>230452452</v>
          </cell>
          <cell r="D923">
            <v>230452452</v>
          </cell>
          <cell r="E923">
            <v>0</v>
          </cell>
          <cell r="F923">
            <v>0</v>
          </cell>
        </row>
        <row r="924">
          <cell r="A924" t="str">
            <v>230902</v>
          </cell>
          <cell r="B924" t="str">
            <v>GILMER ISD</v>
          </cell>
          <cell r="C924">
            <v>894323390</v>
          </cell>
          <cell r="D924">
            <v>894323390</v>
          </cell>
          <cell r="E924">
            <v>0</v>
          </cell>
          <cell r="F924">
            <v>0</v>
          </cell>
        </row>
        <row r="925">
          <cell r="A925" t="str">
            <v>230903</v>
          </cell>
          <cell r="B925" t="str">
            <v>ORE CITY ISD</v>
          </cell>
          <cell r="C925">
            <v>167360843</v>
          </cell>
          <cell r="D925">
            <v>167360843</v>
          </cell>
          <cell r="E925">
            <v>0</v>
          </cell>
          <cell r="F925">
            <v>0</v>
          </cell>
        </row>
        <row r="926">
          <cell r="A926" t="str">
            <v>230904</v>
          </cell>
          <cell r="B926" t="str">
            <v>UNION HILL ISD</v>
          </cell>
          <cell r="C926">
            <v>91464725</v>
          </cell>
          <cell r="D926">
            <v>91464725</v>
          </cell>
          <cell r="E926">
            <v>0</v>
          </cell>
          <cell r="F926">
            <v>0</v>
          </cell>
        </row>
        <row r="927">
          <cell r="A927" t="str">
            <v>230905</v>
          </cell>
          <cell r="B927" t="str">
            <v>HARMONY ISD</v>
          </cell>
          <cell r="C927">
            <v>428234116</v>
          </cell>
          <cell r="D927">
            <v>428234116</v>
          </cell>
          <cell r="E927">
            <v>0</v>
          </cell>
          <cell r="F927">
            <v>0</v>
          </cell>
        </row>
        <row r="928">
          <cell r="A928" t="str">
            <v>230906</v>
          </cell>
          <cell r="B928" t="str">
            <v>NEW DIANA ISD</v>
          </cell>
          <cell r="C928">
            <v>237781472</v>
          </cell>
          <cell r="D928">
            <v>237781472</v>
          </cell>
          <cell r="E928">
            <v>0</v>
          </cell>
          <cell r="F928">
            <v>0</v>
          </cell>
        </row>
        <row r="929">
          <cell r="A929" t="str">
            <v>230908</v>
          </cell>
          <cell r="B929" t="str">
            <v>UNION GROVE ISD</v>
          </cell>
          <cell r="C929">
            <v>157507564</v>
          </cell>
          <cell r="D929">
            <v>157507564</v>
          </cell>
          <cell r="E929">
            <v>0</v>
          </cell>
          <cell r="F929">
            <v>0</v>
          </cell>
        </row>
        <row r="930">
          <cell r="A930" t="str">
            <v>231901</v>
          </cell>
          <cell r="B930" t="str">
            <v>MCCAMEY ISD</v>
          </cell>
          <cell r="C930">
            <v>883170275</v>
          </cell>
          <cell r="D930">
            <v>879480569</v>
          </cell>
          <cell r="E930">
            <v>7379412</v>
          </cell>
          <cell r="F930">
            <v>0</v>
          </cell>
        </row>
        <row r="931">
          <cell r="A931" t="str">
            <v>231902</v>
          </cell>
          <cell r="B931" t="str">
            <v>RANKIN ISD</v>
          </cell>
          <cell r="C931">
            <v>3874581606</v>
          </cell>
          <cell r="D931">
            <v>3874581606</v>
          </cell>
          <cell r="E931">
            <v>0</v>
          </cell>
          <cell r="F931">
            <v>0</v>
          </cell>
        </row>
        <row r="932">
          <cell r="A932" t="str">
            <v>232901</v>
          </cell>
          <cell r="B932" t="str">
            <v>KNIPPA ISD</v>
          </cell>
          <cell r="C932">
            <v>86145140</v>
          </cell>
          <cell r="D932">
            <v>86145140</v>
          </cell>
          <cell r="E932">
            <v>0</v>
          </cell>
          <cell r="F932">
            <v>0</v>
          </cell>
        </row>
        <row r="933">
          <cell r="A933" t="str">
            <v>232902</v>
          </cell>
          <cell r="B933" t="str">
            <v>SABINAL ISD</v>
          </cell>
          <cell r="C933">
            <v>421157475</v>
          </cell>
          <cell r="D933">
            <v>421157475</v>
          </cell>
          <cell r="E933">
            <v>0</v>
          </cell>
          <cell r="F933">
            <v>0</v>
          </cell>
        </row>
        <row r="934">
          <cell r="A934" t="str">
            <v>232903</v>
          </cell>
          <cell r="B934" t="str">
            <v>UVALDE CISD</v>
          </cell>
          <cell r="C934">
            <v>1204913214</v>
          </cell>
          <cell r="D934">
            <v>1204913214</v>
          </cell>
          <cell r="E934">
            <v>0</v>
          </cell>
          <cell r="F934">
            <v>0</v>
          </cell>
        </row>
        <row r="935">
          <cell r="A935" t="str">
            <v>232904</v>
          </cell>
          <cell r="B935" t="str">
            <v>UTOPIA ISD</v>
          </cell>
          <cell r="C935">
            <v>222285695</v>
          </cell>
          <cell r="D935">
            <v>222285695</v>
          </cell>
          <cell r="E935">
            <v>0</v>
          </cell>
          <cell r="F935">
            <v>0</v>
          </cell>
        </row>
        <row r="936">
          <cell r="A936" t="str">
            <v>233901</v>
          </cell>
          <cell r="B936" t="str">
            <v>SAN FELIPE-DEL RIO CISD</v>
          </cell>
          <cell r="C936">
            <v>2139399813</v>
          </cell>
          <cell r="D936">
            <v>2039963826</v>
          </cell>
          <cell r="E936">
            <v>198871974</v>
          </cell>
          <cell r="F936">
            <v>0</v>
          </cell>
        </row>
        <row r="937">
          <cell r="A937" t="str">
            <v>233903</v>
          </cell>
          <cell r="B937" t="str">
            <v>COMSTOCK ISD</v>
          </cell>
          <cell r="C937">
            <v>231118771</v>
          </cell>
          <cell r="D937">
            <v>230722978</v>
          </cell>
          <cell r="E937">
            <v>791586</v>
          </cell>
          <cell r="F937">
            <v>0</v>
          </cell>
        </row>
        <row r="938">
          <cell r="A938" t="str">
            <v>234902</v>
          </cell>
          <cell r="B938" t="str">
            <v>CANTON ISD</v>
          </cell>
          <cell r="C938">
            <v>808142057</v>
          </cell>
          <cell r="D938">
            <v>808142057</v>
          </cell>
          <cell r="E938">
            <v>0</v>
          </cell>
          <cell r="F938">
            <v>0</v>
          </cell>
        </row>
        <row r="939">
          <cell r="A939" t="str">
            <v>234903</v>
          </cell>
          <cell r="B939" t="str">
            <v>EDGEWOOD ISD</v>
          </cell>
          <cell r="C939">
            <v>268780743</v>
          </cell>
          <cell r="D939">
            <v>268780743</v>
          </cell>
          <cell r="E939">
            <v>0</v>
          </cell>
          <cell r="F939">
            <v>0</v>
          </cell>
        </row>
        <row r="940">
          <cell r="A940" t="str">
            <v>234904</v>
          </cell>
          <cell r="B940" t="str">
            <v>GRAND SALINE ISD</v>
          </cell>
          <cell r="C940">
            <v>300768105</v>
          </cell>
          <cell r="D940">
            <v>283160088</v>
          </cell>
          <cell r="E940">
            <v>35216034</v>
          </cell>
          <cell r="F940">
            <v>0</v>
          </cell>
        </row>
        <row r="941">
          <cell r="A941" t="str">
            <v>234905</v>
          </cell>
          <cell r="B941" t="str">
            <v>MARTINS MILL ISD</v>
          </cell>
          <cell r="C941">
            <v>123454403</v>
          </cell>
          <cell r="D941">
            <v>123454403</v>
          </cell>
          <cell r="E941">
            <v>0</v>
          </cell>
          <cell r="F941">
            <v>0</v>
          </cell>
        </row>
        <row r="942">
          <cell r="A942" t="str">
            <v>234906</v>
          </cell>
          <cell r="B942" t="str">
            <v>VAN ISD</v>
          </cell>
          <cell r="C942">
            <v>744346454</v>
          </cell>
          <cell r="D942">
            <v>694862512</v>
          </cell>
          <cell r="E942">
            <v>98967884</v>
          </cell>
          <cell r="F942">
            <v>0</v>
          </cell>
        </row>
        <row r="943">
          <cell r="A943" t="str">
            <v>234907</v>
          </cell>
          <cell r="B943" t="str">
            <v>WILLS POINT ISD</v>
          </cell>
          <cell r="C943">
            <v>777943565</v>
          </cell>
          <cell r="D943">
            <v>777943565</v>
          </cell>
          <cell r="E943">
            <v>0</v>
          </cell>
          <cell r="F943">
            <v>0</v>
          </cell>
        </row>
        <row r="944">
          <cell r="A944" t="str">
            <v>234909</v>
          </cell>
          <cell r="B944" t="str">
            <v>FRUITVALE ISD</v>
          </cell>
          <cell r="C944">
            <v>55732969</v>
          </cell>
          <cell r="D944">
            <v>51397035</v>
          </cell>
          <cell r="E944">
            <v>8671868</v>
          </cell>
          <cell r="F944">
            <v>0</v>
          </cell>
        </row>
        <row r="945">
          <cell r="A945" t="str">
            <v>235901</v>
          </cell>
          <cell r="B945" t="str">
            <v>BLOOMINGTON ISD</v>
          </cell>
          <cell r="C945">
            <v>229867723</v>
          </cell>
          <cell r="D945">
            <v>229867723</v>
          </cell>
          <cell r="E945">
            <v>0</v>
          </cell>
          <cell r="F945">
            <v>0</v>
          </cell>
        </row>
        <row r="946">
          <cell r="A946" t="str">
            <v>235902</v>
          </cell>
          <cell r="B946" t="str">
            <v>VICTORIA ISD</v>
          </cell>
          <cell r="C946">
            <v>6037468226</v>
          </cell>
          <cell r="D946">
            <v>6037468226</v>
          </cell>
          <cell r="E946">
            <v>0</v>
          </cell>
          <cell r="F946">
            <v>0</v>
          </cell>
        </row>
        <row r="947">
          <cell r="A947" t="str">
            <v>235904</v>
          </cell>
          <cell r="B947" t="str">
            <v>NURSERY ISD</v>
          </cell>
          <cell r="C947">
            <v>261617373</v>
          </cell>
          <cell r="D947">
            <v>261617373</v>
          </cell>
          <cell r="E947">
            <v>0</v>
          </cell>
          <cell r="F947">
            <v>0</v>
          </cell>
        </row>
        <row r="948">
          <cell r="A948" t="str">
            <v>236901</v>
          </cell>
          <cell r="B948" t="str">
            <v>NEW WAVERLY ISD</v>
          </cell>
          <cell r="C948">
            <v>391624825</v>
          </cell>
          <cell r="D948">
            <v>391624825</v>
          </cell>
          <cell r="E948">
            <v>0</v>
          </cell>
          <cell r="F948">
            <v>0</v>
          </cell>
        </row>
        <row r="949">
          <cell r="A949" t="str">
            <v>236902</v>
          </cell>
          <cell r="B949" t="str">
            <v>HUNTSVILLE ISD</v>
          </cell>
          <cell r="C949">
            <v>3354151636</v>
          </cell>
          <cell r="D949">
            <v>3354151636</v>
          </cell>
          <cell r="E949">
            <v>0</v>
          </cell>
          <cell r="F949">
            <v>0</v>
          </cell>
        </row>
        <row r="950">
          <cell r="A950" t="str">
            <v>237902</v>
          </cell>
          <cell r="B950" t="str">
            <v>HEMPSTEAD ISD</v>
          </cell>
          <cell r="C950">
            <v>633247781</v>
          </cell>
          <cell r="D950">
            <v>633247781</v>
          </cell>
          <cell r="E950">
            <v>0</v>
          </cell>
          <cell r="F950">
            <v>0</v>
          </cell>
        </row>
        <row r="951">
          <cell r="A951" t="str">
            <v>237904</v>
          </cell>
          <cell r="B951" t="str">
            <v>WALLER ISD</v>
          </cell>
          <cell r="C951">
            <v>3908488578</v>
          </cell>
          <cell r="D951">
            <v>3908488578</v>
          </cell>
          <cell r="E951">
            <v>0</v>
          </cell>
          <cell r="F951">
            <v>0</v>
          </cell>
        </row>
        <row r="952">
          <cell r="A952" t="str">
            <v>237905</v>
          </cell>
          <cell r="B952" t="str">
            <v>ROYAL ISD</v>
          </cell>
          <cell r="C952">
            <v>1473732885</v>
          </cell>
          <cell r="D952">
            <v>1470033360</v>
          </cell>
          <cell r="E952">
            <v>7399050</v>
          </cell>
          <cell r="F952">
            <v>0</v>
          </cell>
        </row>
        <row r="953">
          <cell r="A953" t="str">
            <v>238902</v>
          </cell>
          <cell r="B953" t="str">
            <v>MONAHANS-WICKETT-PYOTE ISD</v>
          </cell>
          <cell r="C953">
            <v>3067099705</v>
          </cell>
          <cell r="D953">
            <v>3052042155</v>
          </cell>
          <cell r="E953">
            <v>30115100</v>
          </cell>
          <cell r="F953">
            <v>0</v>
          </cell>
        </row>
        <row r="954">
          <cell r="A954" t="str">
            <v>238904</v>
          </cell>
          <cell r="B954" t="str">
            <v>GRANDFALLS-ROYALTY ISD</v>
          </cell>
          <cell r="C954">
            <v>211063513</v>
          </cell>
          <cell r="D954">
            <v>210754653</v>
          </cell>
          <cell r="E954">
            <v>617720</v>
          </cell>
          <cell r="F954">
            <v>0</v>
          </cell>
        </row>
        <row r="955">
          <cell r="A955" t="str">
            <v>239901</v>
          </cell>
          <cell r="B955" t="str">
            <v>BRENHAM ISD</v>
          </cell>
          <cell r="C955">
            <v>2964169853</v>
          </cell>
          <cell r="D955">
            <v>2964169853</v>
          </cell>
          <cell r="E955">
            <v>0</v>
          </cell>
          <cell r="F955">
            <v>0</v>
          </cell>
        </row>
        <row r="956">
          <cell r="A956" t="str">
            <v>239903</v>
          </cell>
          <cell r="B956" t="str">
            <v>BURTON ISD</v>
          </cell>
          <cell r="C956">
            <v>720605442</v>
          </cell>
          <cell r="D956">
            <v>720605442</v>
          </cell>
          <cell r="E956">
            <v>0</v>
          </cell>
          <cell r="F956">
            <v>0</v>
          </cell>
        </row>
        <row r="957">
          <cell r="A957" t="str">
            <v>240901</v>
          </cell>
          <cell r="B957" t="str">
            <v>LAREDO ISD</v>
          </cell>
          <cell r="C957">
            <v>2489790445</v>
          </cell>
          <cell r="D957">
            <v>2449063866</v>
          </cell>
          <cell r="E957">
            <v>81453158</v>
          </cell>
          <cell r="F957">
            <v>0</v>
          </cell>
        </row>
        <row r="958">
          <cell r="A958" t="str">
            <v>240903</v>
          </cell>
          <cell r="B958" t="str">
            <v>UNITED ISD</v>
          </cell>
          <cell r="C958">
            <v>19526700586</v>
          </cell>
          <cell r="D958">
            <v>19166780841</v>
          </cell>
          <cell r="E958">
            <v>719839490</v>
          </cell>
          <cell r="F958">
            <v>0</v>
          </cell>
        </row>
        <row r="959">
          <cell r="A959" t="str">
            <v>240904</v>
          </cell>
          <cell r="B959" t="str">
            <v>WEBB CISD</v>
          </cell>
          <cell r="C959">
            <v>587744506</v>
          </cell>
          <cell r="D959">
            <v>586628146</v>
          </cell>
          <cell r="E959">
            <v>2232720</v>
          </cell>
          <cell r="F959">
            <v>0</v>
          </cell>
        </row>
        <row r="960">
          <cell r="A960" t="str">
            <v>241901</v>
          </cell>
          <cell r="B960" t="str">
            <v>BOLING ISD</v>
          </cell>
          <cell r="C960">
            <v>431943587</v>
          </cell>
          <cell r="D960">
            <v>431943587</v>
          </cell>
          <cell r="E960">
            <v>0</v>
          </cell>
          <cell r="F960">
            <v>0</v>
          </cell>
        </row>
        <row r="961">
          <cell r="A961" t="str">
            <v>241902</v>
          </cell>
          <cell r="B961" t="str">
            <v>EAST BERNARD ISD</v>
          </cell>
          <cell r="C961">
            <v>405758486</v>
          </cell>
          <cell r="D961">
            <v>405758486</v>
          </cell>
          <cell r="E961">
            <v>0</v>
          </cell>
          <cell r="F961">
            <v>0</v>
          </cell>
        </row>
        <row r="962">
          <cell r="A962" t="str">
            <v>241903</v>
          </cell>
          <cell r="B962" t="str">
            <v>EL CAMPO ISD</v>
          </cell>
          <cell r="C962">
            <v>1332858057</v>
          </cell>
          <cell r="D962">
            <v>1332858057</v>
          </cell>
          <cell r="E962">
            <v>0</v>
          </cell>
          <cell r="F962">
            <v>0</v>
          </cell>
        </row>
        <row r="963">
          <cell r="A963" t="str">
            <v>241904</v>
          </cell>
          <cell r="B963" t="str">
            <v>WHARTON ISD</v>
          </cell>
          <cell r="C963">
            <v>1349315113</v>
          </cell>
          <cell r="D963">
            <v>1349315113</v>
          </cell>
          <cell r="E963">
            <v>0</v>
          </cell>
          <cell r="F963">
            <v>0</v>
          </cell>
        </row>
        <row r="964">
          <cell r="A964" t="str">
            <v>241906</v>
          </cell>
          <cell r="B964" t="str">
            <v>LOUISE ISD</v>
          </cell>
          <cell r="C964">
            <v>282560518</v>
          </cell>
          <cell r="D964">
            <v>282560518</v>
          </cell>
          <cell r="E964">
            <v>0</v>
          </cell>
          <cell r="F964">
            <v>0</v>
          </cell>
        </row>
        <row r="965">
          <cell r="A965" t="str">
            <v>242902</v>
          </cell>
          <cell r="B965" t="str">
            <v>SHAMROCK ISD</v>
          </cell>
          <cell r="C965">
            <v>136691986</v>
          </cell>
          <cell r="D965">
            <v>136691986</v>
          </cell>
          <cell r="E965">
            <v>0</v>
          </cell>
          <cell r="F965">
            <v>0</v>
          </cell>
        </row>
        <row r="966">
          <cell r="A966" t="str">
            <v>242903</v>
          </cell>
          <cell r="B966" t="str">
            <v>WHEELER ISD</v>
          </cell>
          <cell r="C966">
            <v>293911596</v>
          </cell>
          <cell r="D966">
            <v>293911596</v>
          </cell>
          <cell r="E966">
            <v>0</v>
          </cell>
          <cell r="F966">
            <v>0</v>
          </cell>
        </row>
        <row r="967">
          <cell r="A967" t="str">
            <v>242905</v>
          </cell>
          <cell r="B967" t="str">
            <v>KELTON ISD</v>
          </cell>
          <cell r="C967">
            <v>609240917</v>
          </cell>
          <cell r="D967">
            <v>609240917</v>
          </cell>
          <cell r="E967">
            <v>0</v>
          </cell>
          <cell r="F967">
            <v>0</v>
          </cell>
        </row>
        <row r="968">
          <cell r="A968" t="str">
            <v>242906</v>
          </cell>
          <cell r="B968" t="str">
            <v>FORT ELLIOTT CISD</v>
          </cell>
          <cell r="C968">
            <v>1173159656</v>
          </cell>
          <cell r="D968">
            <v>1173159656</v>
          </cell>
          <cell r="E968">
            <v>0</v>
          </cell>
          <cell r="F968">
            <v>0</v>
          </cell>
        </row>
        <row r="969">
          <cell r="A969" t="str">
            <v>243901</v>
          </cell>
          <cell r="B969" t="str">
            <v>BURKBURNETT ISD</v>
          </cell>
          <cell r="C969">
            <v>908007531</v>
          </cell>
          <cell r="D969">
            <v>908007531</v>
          </cell>
          <cell r="E969">
            <v>0</v>
          </cell>
          <cell r="F969">
            <v>0</v>
          </cell>
        </row>
        <row r="970">
          <cell r="A970" t="str">
            <v>243902</v>
          </cell>
          <cell r="B970" t="str">
            <v>ELECTRA ISD</v>
          </cell>
          <cell r="C970">
            <v>184341772</v>
          </cell>
          <cell r="D970">
            <v>184341772</v>
          </cell>
          <cell r="E970">
            <v>0</v>
          </cell>
          <cell r="F970">
            <v>0</v>
          </cell>
        </row>
        <row r="971">
          <cell r="A971" t="str">
            <v>243903</v>
          </cell>
          <cell r="B971" t="str">
            <v>IOWA PARK CISD</v>
          </cell>
          <cell r="C971">
            <v>595579986</v>
          </cell>
          <cell r="D971">
            <v>595579986</v>
          </cell>
          <cell r="E971">
            <v>0</v>
          </cell>
          <cell r="F971">
            <v>0</v>
          </cell>
        </row>
        <row r="972">
          <cell r="A972" t="str">
            <v>243905</v>
          </cell>
          <cell r="B972" t="str">
            <v>WICHITA FALLS ISD</v>
          </cell>
          <cell r="C972">
            <v>4616330564</v>
          </cell>
          <cell r="D972">
            <v>4616330564</v>
          </cell>
          <cell r="E972">
            <v>0</v>
          </cell>
          <cell r="F972">
            <v>0</v>
          </cell>
        </row>
        <row r="973">
          <cell r="A973" t="str">
            <v>243906</v>
          </cell>
          <cell r="B973" t="str">
            <v>CITY VIEW ISD</v>
          </cell>
          <cell r="C973">
            <v>204909422</v>
          </cell>
          <cell r="D973">
            <v>204909422</v>
          </cell>
          <cell r="E973">
            <v>0</v>
          </cell>
          <cell r="F973">
            <v>0</v>
          </cell>
        </row>
        <row r="974">
          <cell r="A974" t="str">
            <v>244901</v>
          </cell>
          <cell r="B974" t="str">
            <v>HARROLD ISD</v>
          </cell>
          <cell r="C974">
            <v>97617866</v>
          </cell>
          <cell r="D974">
            <v>97617866</v>
          </cell>
          <cell r="E974">
            <v>0</v>
          </cell>
          <cell r="F974">
            <v>0</v>
          </cell>
        </row>
        <row r="975">
          <cell r="A975" t="str">
            <v>244903</v>
          </cell>
          <cell r="B975" t="str">
            <v>VERNON ISD</v>
          </cell>
          <cell r="C975">
            <v>883757678</v>
          </cell>
          <cell r="D975">
            <v>883757678</v>
          </cell>
          <cell r="E975">
            <v>0</v>
          </cell>
          <cell r="F975">
            <v>0</v>
          </cell>
        </row>
        <row r="976">
          <cell r="A976" t="str">
            <v>244905</v>
          </cell>
          <cell r="B976" t="str">
            <v>NORTHSIDE ISD</v>
          </cell>
          <cell r="C976">
            <v>44351566</v>
          </cell>
          <cell r="D976">
            <v>44351566</v>
          </cell>
          <cell r="E976">
            <v>0</v>
          </cell>
          <cell r="F976">
            <v>0</v>
          </cell>
        </row>
        <row r="977">
          <cell r="A977" t="str">
            <v>245901</v>
          </cell>
          <cell r="B977" t="str">
            <v>LASARA ISD</v>
          </cell>
          <cell r="C977">
            <v>43373669</v>
          </cell>
          <cell r="D977">
            <v>43373669</v>
          </cell>
          <cell r="E977">
            <v>0</v>
          </cell>
          <cell r="F977">
            <v>0</v>
          </cell>
        </row>
        <row r="978">
          <cell r="A978" t="str">
            <v>245902</v>
          </cell>
          <cell r="B978" t="str">
            <v>LYFORD CISD</v>
          </cell>
          <cell r="C978">
            <v>322499552</v>
          </cell>
          <cell r="D978">
            <v>322499552</v>
          </cell>
          <cell r="E978">
            <v>0</v>
          </cell>
          <cell r="F978">
            <v>0</v>
          </cell>
        </row>
        <row r="979">
          <cell r="A979" t="str">
            <v>245903</v>
          </cell>
          <cell r="B979" t="str">
            <v>RAYMONDVILLE ISD</v>
          </cell>
          <cell r="C979">
            <v>338773147</v>
          </cell>
          <cell r="D979">
            <v>338773147</v>
          </cell>
          <cell r="E979">
            <v>0</v>
          </cell>
          <cell r="F979">
            <v>0</v>
          </cell>
        </row>
        <row r="980">
          <cell r="A980" t="str">
            <v>245904</v>
          </cell>
          <cell r="B980" t="str">
            <v>SAN PERLITA ISD</v>
          </cell>
          <cell r="C980">
            <v>116019451</v>
          </cell>
          <cell r="D980">
            <v>116019451</v>
          </cell>
          <cell r="E980">
            <v>0</v>
          </cell>
          <cell r="F980">
            <v>0</v>
          </cell>
        </row>
        <row r="981">
          <cell r="A981" t="str">
            <v>246902</v>
          </cell>
          <cell r="B981" t="str">
            <v>FLORENCE ISD</v>
          </cell>
          <cell r="C981">
            <v>441865481</v>
          </cell>
          <cell r="D981">
            <v>441865481</v>
          </cell>
          <cell r="E981">
            <v>0</v>
          </cell>
          <cell r="F981">
            <v>0</v>
          </cell>
        </row>
        <row r="982">
          <cell r="A982" t="str">
            <v>246904</v>
          </cell>
          <cell r="B982" t="str">
            <v>GEORGETOWN ISD</v>
          </cell>
          <cell r="C982">
            <v>10812185369</v>
          </cell>
          <cell r="D982">
            <v>10812185369</v>
          </cell>
          <cell r="E982">
            <v>0</v>
          </cell>
          <cell r="F982">
            <v>0</v>
          </cell>
        </row>
        <row r="983">
          <cell r="A983" t="str">
            <v>246905</v>
          </cell>
          <cell r="B983" t="str">
            <v>GRANGER ISD</v>
          </cell>
          <cell r="C983">
            <v>169643768</v>
          </cell>
          <cell r="D983">
            <v>169643768</v>
          </cell>
          <cell r="E983">
            <v>0</v>
          </cell>
          <cell r="F983">
            <v>0</v>
          </cell>
        </row>
        <row r="984">
          <cell r="A984" t="str">
            <v>246906</v>
          </cell>
          <cell r="B984" t="str">
            <v>HUTTO ISD</v>
          </cell>
          <cell r="C984">
            <v>3662572439</v>
          </cell>
          <cell r="D984">
            <v>3662572439</v>
          </cell>
          <cell r="E984">
            <v>0</v>
          </cell>
          <cell r="F984">
            <v>0</v>
          </cell>
        </row>
        <row r="985">
          <cell r="A985" t="str">
            <v>246907</v>
          </cell>
          <cell r="B985" t="str">
            <v>JARRELL ISD</v>
          </cell>
          <cell r="C985">
            <v>1474364517</v>
          </cell>
          <cell r="D985">
            <v>1474364517</v>
          </cell>
          <cell r="E985">
            <v>0</v>
          </cell>
          <cell r="F985">
            <v>0</v>
          </cell>
        </row>
        <row r="986">
          <cell r="A986" t="str">
            <v>246908</v>
          </cell>
          <cell r="B986" t="str">
            <v>LIBERTY HILL ISD</v>
          </cell>
          <cell r="C986">
            <v>2901857833</v>
          </cell>
          <cell r="D986">
            <v>2901857833</v>
          </cell>
          <cell r="E986">
            <v>0</v>
          </cell>
          <cell r="F986">
            <v>0</v>
          </cell>
        </row>
        <row r="987">
          <cell r="A987" t="str">
            <v>246909</v>
          </cell>
          <cell r="B987" t="str">
            <v>ROUND ROCK ISD</v>
          </cell>
          <cell r="C987">
            <v>38141834899</v>
          </cell>
          <cell r="D987">
            <v>38141834899</v>
          </cell>
          <cell r="E987">
            <v>0</v>
          </cell>
          <cell r="F987">
            <v>0</v>
          </cell>
        </row>
        <row r="988">
          <cell r="A988" t="str">
            <v>246911</v>
          </cell>
          <cell r="B988" t="str">
            <v>TAYLOR ISD</v>
          </cell>
          <cell r="C988">
            <v>1220964029</v>
          </cell>
          <cell r="D988">
            <v>1220964029</v>
          </cell>
          <cell r="E988">
            <v>0</v>
          </cell>
          <cell r="F988">
            <v>0</v>
          </cell>
        </row>
        <row r="989">
          <cell r="A989" t="str">
            <v>246912</v>
          </cell>
          <cell r="B989" t="str">
            <v>THRALL ISD</v>
          </cell>
          <cell r="C989">
            <v>265547676</v>
          </cell>
          <cell r="D989">
            <v>265547676</v>
          </cell>
          <cell r="E989">
            <v>0</v>
          </cell>
          <cell r="F989">
            <v>0</v>
          </cell>
        </row>
        <row r="990">
          <cell r="A990" t="str">
            <v>246913</v>
          </cell>
          <cell r="B990" t="str">
            <v>LEANDER ISD</v>
          </cell>
          <cell r="C990">
            <v>26944487874</v>
          </cell>
          <cell r="D990">
            <v>26944487874</v>
          </cell>
          <cell r="E990">
            <v>0</v>
          </cell>
          <cell r="F990">
            <v>0</v>
          </cell>
        </row>
        <row r="991">
          <cell r="A991" t="str">
            <v>246914</v>
          </cell>
          <cell r="B991" t="str">
            <v>COUPLAND ISD</v>
          </cell>
          <cell r="C991">
            <v>97443097</v>
          </cell>
          <cell r="D991">
            <v>97443097</v>
          </cell>
          <cell r="E991">
            <v>0</v>
          </cell>
          <cell r="F991">
            <v>0</v>
          </cell>
        </row>
        <row r="992">
          <cell r="A992" t="str">
            <v>247901</v>
          </cell>
          <cell r="B992" t="str">
            <v>FLORESVILLE ISD</v>
          </cell>
          <cell r="C992">
            <v>1597676064</v>
          </cell>
          <cell r="D992">
            <v>1597676064</v>
          </cell>
          <cell r="E992">
            <v>0</v>
          </cell>
          <cell r="F992">
            <v>0</v>
          </cell>
        </row>
        <row r="993">
          <cell r="A993" t="str">
            <v>247903</v>
          </cell>
          <cell r="B993" t="str">
            <v>LA VERNIA ISD</v>
          </cell>
          <cell r="C993">
            <v>1210867831</v>
          </cell>
          <cell r="D993">
            <v>1210867831</v>
          </cell>
          <cell r="E993">
            <v>0</v>
          </cell>
          <cell r="F993">
            <v>0</v>
          </cell>
        </row>
        <row r="994">
          <cell r="A994" t="str">
            <v>247904</v>
          </cell>
          <cell r="B994" t="str">
            <v>POTH ISD</v>
          </cell>
          <cell r="C994">
            <v>333532479</v>
          </cell>
          <cell r="D994">
            <v>333532479</v>
          </cell>
          <cell r="E994">
            <v>0</v>
          </cell>
          <cell r="F994">
            <v>0</v>
          </cell>
        </row>
        <row r="995">
          <cell r="A995" t="str">
            <v>247906</v>
          </cell>
          <cell r="B995" t="str">
            <v>STOCKDALE ISD</v>
          </cell>
          <cell r="C995">
            <v>262517591</v>
          </cell>
          <cell r="D995">
            <v>262517591</v>
          </cell>
          <cell r="E995">
            <v>0</v>
          </cell>
          <cell r="F995">
            <v>0</v>
          </cell>
        </row>
        <row r="996">
          <cell r="A996" t="str">
            <v>248901</v>
          </cell>
          <cell r="B996" t="str">
            <v>KERMIT ISD</v>
          </cell>
          <cell r="C996">
            <v>1232001859</v>
          </cell>
          <cell r="D996">
            <v>1222120373</v>
          </cell>
          <cell r="E996">
            <v>19762972</v>
          </cell>
          <cell r="F996">
            <v>0</v>
          </cell>
        </row>
        <row r="997">
          <cell r="A997" t="str">
            <v>248902</v>
          </cell>
          <cell r="B997" t="str">
            <v>WINK-LOVING ISD</v>
          </cell>
          <cell r="C997">
            <v>9387054930</v>
          </cell>
          <cell r="D997">
            <v>9385963913</v>
          </cell>
          <cell r="E997">
            <v>2182034</v>
          </cell>
          <cell r="F997">
            <v>0</v>
          </cell>
        </row>
        <row r="998">
          <cell r="A998" t="str">
            <v>249901</v>
          </cell>
          <cell r="B998" t="str">
            <v>ALVORD ISD</v>
          </cell>
          <cell r="C998">
            <v>423155360</v>
          </cell>
          <cell r="D998">
            <v>423155360</v>
          </cell>
          <cell r="E998">
            <v>0</v>
          </cell>
          <cell r="F998">
            <v>0</v>
          </cell>
        </row>
        <row r="999">
          <cell r="A999" t="str">
            <v>249902</v>
          </cell>
          <cell r="B999" t="str">
            <v>BOYD ISD</v>
          </cell>
          <cell r="C999">
            <v>754448885</v>
          </cell>
          <cell r="D999">
            <v>754448885</v>
          </cell>
          <cell r="E999">
            <v>0</v>
          </cell>
          <cell r="F999">
            <v>0</v>
          </cell>
        </row>
        <row r="1000">
          <cell r="A1000" t="str">
            <v>249903</v>
          </cell>
          <cell r="B1000" t="str">
            <v>BRIDGEPORT ISD</v>
          </cell>
          <cell r="C1000">
            <v>1417283052</v>
          </cell>
          <cell r="D1000">
            <v>1411035492</v>
          </cell>
          <cell r="E1000">
            <v>12495120</v>
          </cell>
          <cell r="F1000">
            <v>0</v>
          </cell>
        </row>
        <row r="1001">
          <cell r="A1001" t="str">
            <v>249904</v>
          </cell>
          <cell r="B1001" t="str">
            <v>CHICO ISD</v>
          </cell>
          <cell r="C1001">
            <v>672785999</v>
          </cell>
          <cell r="D1001">
            <v>672785999</v>
          </cell>
          <cell r="E1001">
            <v>0</v>
          </cell>
          <cell r="F1001">
            <v>0</v>
          </cell>
        </row>
        <row r="1002">
          <cell r="A1002" t="str">
            <v>249905</v>
          </cell>
          <cell r="B1002" t="str">
            <v>DECATUR ISD</v>
          </cell>
          <cell r="C1002">
            <v>2494148814</v>
          </cell>
          <cell r="D1002">
            <v>2494148814</v>
          </cell>
          <cell r="E1002">
            <v>0</v>
          </cell>
          <cell r="F1002">
            <v>0</v>
          </cell>
        </row>
        <row r="1003">
          <cell r="A1003" t="str">
            <v>249906</v>
          </cell>
          <cell r="B1003" t="str">
            <v>PARADISE ISD</v>
          </cell>
          <cell r="C1003">
            <v>517586732</v>
          </cell>
          <cell r="D1003">
            <v>517586732</v>
          </cell>
          <cell r="E1003">
            <v>0</v>
          </cell>
          <cell r="F1003">
            <v>0</v>
          </cell>
        </row>
        <row r="1004">
          <cell r="A1004" t="str">
            <v>249908</v>
          </cell>
          <cell r="B1004" t="str">
            <v>SLIDELL ISD</v>
          </cell>
          <cell r="C1004">
            <v>323872780</v>
          </cell>
          <cell r="D1004">
            <v>315792201</v>
          </cell>
          <cell r="E1004">
            <v>16161158</v>
          </cell>
          <cell r="F1004">
            <v>0</v>
          </cell>
        </row>
        <row r="1005">
          <cell r="A1005" t="str">
            <v>250902</v>
          </cell>
          <cell r="B1005" t="str">
            <v>HAWKINS ISD</v>
          </cell>
          <cell r="C1005">
            <v>713302437</v>
          </cell>
          <cell r="D1005">
            <v>713302437</v>
          </cell>
          <cell r="E1005">
            <v>0</v>
          </cell>
          <cell r="F1005">
            <v>0</v>
          </cell>
        </row>
        <row r="1006">
          <cell r="A1006" t="str">
            <v>250903</v>
          </cell>
          <cell r="B1006" t="str">
            <v>MINEOLA ISD</v>
          </cell>
          <cell r="C1006">
            <v>629964372</v>
          </cell>
          <cell r="D1006">
            <v>629964372</v>
          </cell>
          <cell r="E1006">
            <v>0</v>
          </cell>
          <cell r="F1006">
            <v>0</v>
          </cell>
        </row>
        <row r="1007">
          <cell r="A1007" t="str">
            <v>250904</v>
          </cell>
          <cell r="B1007" t="str">
            <v>QUITMAN ISD</v>
          </cell>
          <cell r="C1007">
            <v>511028471</v>
          </cell>
          <cell r="D1007">
            <v>511028471</v>
          </cell>
          <cell r="E1007">
            <v>0</v>
          </cell>
          <cell r="F1007">
            <v>0</v>
          </cell>
        </row>
        <row r="1008">
          <cell r="A1008" t="str">
            <v>250905</v>
          </cell>
          <cell r="B1008" t="str">
            <v>YANTIS ISD</v>
          </cell>
          <cell r="C1008">
            <v>344341462</v>
          </cell>
          <cell r="D1008">
            <v>344341462</v>
          </cell>
          <cell r="E1008">
            <v>0</v>
          </cell>
          <cell r="F1008">
            <v>0</v>
          </cell>
        </row>
        <row r="1009">
          <cell r="A1009" t="str">
            <v>250906</v>
          </cell>
          <cell r="B1009" t="str">
            <v>ALBA-GOLDEN ISD</v>
          </cell>
          <cell r="C1009">
            <v>286074348</v>
          </cell>
          <cell r="D1009">
            <v>286074348</v>
          </cell>
          <cell r="E1009">
            <v>0</v>
          </cell>
          <cell r="F1009">
            <v>0</v>
          </cell>
        </row>
        <row r="1010">
          <cell r="A1010" t="str">
            <v>250907</v>
          </cell>
          <cell r="B1010" t="str">
            <v>WINNSBORO ISD</v>
          </cell>
          <cell r="C1010">
            <v>504472532</v>
          </cell>
          <cell r="D1010">
            <v>504472532</v>
          </cell>
          <cell r="E1010">
            <v>0</v>
          </cell>
          <cell r="F1010">
            <v>0</v>
          </cell>
        </row>
        <row r="1011">
          <cell r="A1011" t="str">
            <v>251901</v>
          </cell>
          <cell r="B1011" t="str">
            <v>DENVER CITY ISD</v>
          </cell>
          <cell r="C1011">
            <v>1506980942</v>
          </cell>
          <cell r="D1011">
            <v>1501644340</v>
          </cell>
          <cell r="E1011">
            <v>10673204</v>
          </cell>
          <cell r="F1011">
            <v>0</v>
          </cell>
        </row>
        <row r="1012">
          <cell r="A1012" t="str">
            <v>251902</v>
          </cell>
          <cell r="B1012" t="str">
            <v>PLAINS ISD</v>
          </cell>
          <cell r="C1012">
            <v>1237872137</v>
          </cell>
          <cell r="D1012">
            <v>1233866476</v>
          </cell>
          <cell r="E1012">
            <v>8011322</v>
          </cell>
          <cell r="F1012">
            <v>0</v>
          </cell>
        </row>
        <row r="1013">
          <cell r="A1013" t="str">
            <v>252901</v>
          </cell>
          <cell r="B1013" t="str">
            <v>GRAHAM ISD</v>
          </cell>
          <cell r="C1013">
            <v>725162051</v>
          </cell>
          <cell r="D1013">
            <v>725162051</v>
          </cell>
          <cell r="E1013">
            <v>0</v>
          </cell>
          <cell r="F1013">
            <v>0</v>
          </cell>
        </row>
        <row r="1014">
          <cell r="A1014" t="str">
            <v>252902</v>
          </cell>
          <cell r="B1014" t="str">
            <v>NEWCASTLE ISD</v>
          </cell>
          <cell r="C1014">
            <v>91451199</v>
          </cell>
          <cell r="D1014">
            <v>91451199</v>
          </cell>
          <cell r="E1014">
            <v>0</v>
          </cell>
          <cell r="F1014">
            <v>0</v>
          </cell>
        </row>
        <row r="1015">
          <cell r="A1015" t="str">
            <v>252903</v>
          </cell>
          <cell r="B1015" t="str">
            <v>OLNEY ISD</v>
          </cell>
          <cell r="C1015">
            <v>250799399</v>
          </cell>
          <cell r="D1015">
            <v>250799399</v>
          </cell>
          <cell r="E1015">
            <v>0</v>
          </cell>
          <cell r="F1015">
            <v>0</v>
          </cell>
        </row>
        <row r="1016">
          <cell r="A1016" t="str">
            <v>253901</v>
          </cell>
          <cell r="B1016" t="str">
            <v>ZAPATA COUNTY ISD</v>
          </cell>
          <cell r="C1016">
            <v>1055462483</v>
          </cell>
          <cell r="D1016">
            <v>1030425612</v>
          </cell>
          <cell r="E1016">
            <v>50073742</v>
          </cell>
          <cell r="F1016">
            <v>0</v>
          </cell>
        </row>
        <row r="1017">
          <cell r="A1017" t="str">
            <v>254901</v>
          </cell>
          <cell r="B1017" t="str">
            <v>CRYSTAL CITY ISD</v>
          </cell>
          <cell r="C1017">
            <v>949455854</v>
          </cell>
          <cell r="D1017">
            <v>949455854</v>
          </cell>
          <cell r="E1017">
            <v>0</v>
          </cell>
          <cell r="F1017">
            <v>0</v>
          </cell>
        </row>
        <row r="1018">
          <cell r="A1018" t="str">
            <v>254902</v>
          </cell>
          <cell r="B1018" t="str">
            <v>LA PRYOR ISD</v>
          </cell>
          <cell r="C1018">
            <v>155684840</v>
          </cell>
          <cell r="D1018">
            <v>155684840</v>
          </cell>
          <cell r="E1018">
            <v>0</v>
          </cell>
          <cell r="F1018">
            <v>0</v>
          </cell>
        </row>
      </sheetData>
      <sheetData sheetId="3">
        <row r="1">
          <cell r="A1" t="str">
            <v>CDNO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00"/>
  <sheetViews>
    <sheetView workbookViewId="0"/>
  </sheetViews>
  <sheetFormatPr defaultRowHeight="15" x14ac:dyDescent="0.25"/>
  <cols>
    <col min="1" max="1" width="75.7109375" customWidth="1"/>
  </cols>
  <sheetData>
    <row r="1" spans="1:56" ht="55.15" customHeight="1" x14ac:dyDescent="0.3">
      <c r="A1" s="51" t="s">
        <v>1063</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row>
    <row r="2" spans="1:56" x14ac:dyDescent="0.2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row>
    <row r="3" spans="1:56" x14ac:dyDescent="0.25">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row>
    <row r="4" spans="1:56" x14ac:dyDescent="0.25">
      <c r="A4" s="38"/>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row>
    <row r="5" spans="1:56" x14ac:dyDescent="0.25">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row>
    <row r="6" spans="1:56" x14ac:dyDescent="0.25">
      <c r="A6" s="38"/>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row>
    <row r="7" spans="1:56" x14ac:dyDescent="0.25">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row>
    <row r="8" spans="1:56" x14ac:dyDescent="0.25">
      <c r="A8" s="38"/>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row>
    <row r="9" spans="1:56" x14ac:dyDescent="0.25">
      <c r="A9" s="38"/>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row>
    <row r="10" spans="1:56" x14ac:dyDescent="0.25">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row>
    <row r="11" spans="1:56" x14ac:dyDescent="0.25">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row>
    <row r="12" spans="1:56" x14ac:dyDescent="0.25">
      <c r="A12" s="38"/>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row>
    <row r="13" spans="1:56" x14ac:dyDescent="0.25">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row>
    <row r="14" spans="1:56" x14ac:dyDescent="0.25">
      <c r="A14" s="38"/>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row>
    <row r="15" spans="1:56" x14ac:dyDescent="0.25">
      <c r="A15" s="38"/>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row>
    <row r="16" spans="1:56" x14ac:dyDescent="0.25">
      <c r="A16" s="38"/>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row>
    <row r="17" spans="1:56" x14ac:dyDescent="0.25">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row>
    <row r="18" spans="1:56" x14ac:dyDescent="0.25">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row>
    <row r="19" spans="1:56" x14ac:dyDescent="0.25">
      <c r="A19" s="38"/>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row>
    <row r="20" spans="1:56" x14ac:dyDescent="0.25">
      <c r="A20" s="38"/>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row>
    <row r="21" spans="1:56" x14ac:dyDescent="0.25">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row>
    <row r="22" spans="1:56" x14ac:dyDescent="0.25">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row>
    <row r="23" spans="1:56"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row>
    <row r="24" spans="1:56"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row>
    <row r="25" spans="1:56"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row>
    <row r="26" spans="1:56"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row>
    <row r="27" spans="1:56"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row>
    <row r="28" spans="1:56"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row>
    <row r="29" spans="1:56"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row>
    <row r="30" spans="1:56"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row>
    <row r="31" spans="1:56"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row>
    <row r="32" spans="1:56"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row>
    <row r="33" spans="1:56"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row>
    <row r="34" spans="1:56"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row>
    <row r="35" spans="1:56"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row>
    <row r="36" spans="1:56"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row>
    <row r="37" spans="1:56"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row>
    <row r="38" spans="1:56"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row>
    <row r="39" spans="1:56"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row>
    <row r="40" spans="1:56"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row>
    <row r="41" spans="1:56"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row>
    <row r="42" spans="1:56"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row>
    <row r="43" spans="1:56"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row>
    <row r="44" spans="1:56" x14ac:dyDescent="0.25">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row>
    <row r="45" spans="1:56" x14ac:dyDescent="0.25">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row>
    <row r="46" spans="1:56" x14ac:dyDescent="0.25">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row>
    <row r="47" spans="1:56" x14ac:dyDescent="0.25">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row>
    <row r="48" spans="1:56" x14ac:dyDescent="0.25">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row>
    <row r="49" spans="1:56" x14ac:dyDescent="0.25">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row>
    <row r="50" spans="1:56" x14ac:dyDescent="0.25">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row>
    <row r="51" spans="1:56" x14ac:dyDescent="0.25">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row>
    <row r="52" spans="1:56" x14ac:dyDescent="0.25">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row>
    <row r="53" spans="1:56" x14ac:dyDescent="0.25">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row>
    <row r="54" spans="1:56" x14ac:dyDescent="0.25">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row>
    <row r="55" spans="1:56" x14ac:dyDescent="0.25">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row>
    <row r="56" spans="1:56" x14ac:dyDescent="0.25">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row>
    <row r="57" spans="1:56" x14ac:dyDescent="0.25">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row>
    <row r="58" spans="1:56" x14ac:dyDescent="0.25">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row>
    <row r="59" spans="1:56"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row>
    <row r="60" spans="1:56" x14ac:dyDescent="0.25">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row>
    <row r="61" spans="1:56" x14ac:dyDescent="0.25">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row>
    <row r="62" spans="1:56" x14ac:dyDescent="0.25">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row>
    <row r="63" spans="1:56" x14ac:dyDescent="0.25">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row>
    <row r="64" spans="1:56" x14ac:dyDescent="0.25">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row>
    <row r="65" spans="1:56" x14ac:dyDescent="0.25">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row>
    <row r="66" spans="1:56" x14ac:dyDescent="0.25">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row>
    <row r="67" spans="1:56" x14ac:dyDescent="0.25">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row>
    <row r="68" spans="1:56" x14ac:dyDescent="0.25">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row>
    <row r="69" spans="1:56" x14ac:dyDescent="0.25">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row>
    <row r="70" spans="1:56" x14ac:dyDescent="0.25">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row>
    <row r="71" spans="1:56" x14ac:dyDescent="0.25">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row>
    <row r="72" spans="1:56" x14ac:dyDescent="0.25">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row>
    <row r="73" spans="1:56" x14ac:dyDescent="0.25">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row>
    <row r="74" spans="1:56" x14ac:dyDescent="0.25">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row>
    <row r="75" spans="1:56" x14ac:dyDescent="0.25">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row>
    <row r="76" spans="1:56" x14ac:dyDescent="0.25">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row>
    <row r="77" spans="1:56" x14ac:dyDescent="0.25">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row>
    <row r="78" spans="1:56" x14ac:dyDescent="0.25">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row>
    <row r="79" spans="1:56" x14ac:dyDescent="0.25">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row>
    <row r="80" spans="1:56" x14ac:dyDescent="0.25">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row>
    <row r="81" spans="1:56" x14ac:dyDescent="0.25">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row>
    <row r="82" spans="1:56" x14ac:dyDescent="0.25">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row>
    <row r="83" spans="1:56" x14ac:dyDescent="0.25">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row>
    <row r="84" spans="1:56" x14ac:dyDescent="0.25">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row>
    <row r="85" spans="1:56" x14ac:dyDescent="0.25">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row>
    <row r="86" spans="1:56" x14ac:dyDescent="0.25">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row>
    <row r="87" spans="1:56" x14ac:dyDescent="0.25">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row>
    <row r="88" spans="1:56" x14ac:dyDescent="0.25">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row>
    <row r="89" spans="1:56" x14ac:dyDescent="0.25">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row>
    <row r="90" spans="1:56" x14ac:dyDescent="0.25">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row>
    <row r="91" spans="1:56" x14ac:dyDescent="0.25">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row>
    <row r="92" spans="1:56" x14ac:dyDescent="0.25">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row>
    <row r="93" spans="1:56" x14ac:dyDescent="0.25">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row>
    <row r="94" spans="1:56" x14ac:dyDescent="0.25">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row>
    <row r="95" spans="1:56" x14ac:dyDescent="0.25">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row>
    <row r="96" spans="1:56" x14ac:dyDescent="0.25">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row>
    <row r="97" spans="1:56" x14ac:dyDescent="0.25">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row>
    <row r="98" spans="1:56" x14ac:dyDescent="0.25">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row>
    <row r="99" spans="1:56" x14ac:dyDescent="0.25">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row>
    <row r="100" spans="1:56" x14ac:dyDescent="0.25">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row>
    <row r="101" spans="1:56" x14ac:dyDescent="0.25">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row>
    <row r="102" spans="1:56" x14ac:dyDescent="0.25">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row>
    <row r="103" spans="1:56" x14ac:dyDescent="0.25">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row>
    <row r="104" spans="1:56" x14ac:dyDescent="0.25">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row>
    <row r="105" spans="1:56" x14ac:dyDescent="0.25">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row>
    <row r="106" spans="1:56" x14ac:dyDescent="0.25">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row>
    <row r="107" spans="1:56" x14ac:dyDescent="0.25">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row>
    <row r="108" spans="1:56" x14ac:dyDescent="0.25">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row>
    <row r="109" spans="1:56" x14ac:dyDescent="0.25">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row>
    <row r="110" spans="1:56" x14ac:dyDescent="0.25">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row>
    <row r="111" spans="1:56" x14ac:dyDescent="0.25">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row>
    <row r="112" spans="1:56" x14ac:dyDescent="0.25">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row>
    <row r="113" spans="1:56" x14ac:dyDescent="0.25">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row>
    <row r="114" spans="1:56" x14ac:dyDescent="0.25">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row>
    <row r="115" spans="1:56" x14ac:dyDescent="0.25">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row>
    <row r="116" spans="1:56" x14ac:dyDescent="0.25">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row>
    <row r="117" spans="1:56" x14ac:dyDescent="0.25">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row>
    <row r="118" spans="1:56" x14ac:dyDescent="0.25">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row>
    <row r="119" spans="1:56" x14ac:dyDescent="0.25">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row>
    <row r="120" spans="1:56" x14ac:dyDescent="0.25">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row>
    <row r="121" spans="1:56" x14ac:dyDescent="0.25">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row>
    <row r="122" spans="1:56" x14ac:dyDescent="0.25">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row>
    <row r="123" spans="1:56" x14ac:dyDescent="0.25">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row>
    <row r="124" spans="1:56" x14ac:dyDescent="0.25">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row>
    <row r="125" spans="1:56" x14ac:dyDescent="0.25">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row>
    <row r="126" spans="1:56" x14ac:dyDescent="0.25">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row>
    <row r="127" spans="1:56" x14ac:dyDescent="0.25">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row>
    <row r="128" spans="1:56" x14ac:dyDescent="0.25">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row>
    <row r="129" spans="1:56" x14ac:dyDescent="0.25">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row>
    <row r="130" spans="1:56" x14ac:dyDescent="0.25">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row>
    <row r="131" spans="1:56" x14ac:dyDescent="0.25">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row>
    <row r="132" spans="1:56" x14ac:dyDescent="0.25">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row>
    <row r="133" spans="1:56" x14ac:dyDescent="0.25">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row>
    <row r="134" spans="1:56" x14ac:dyDescent="0.25">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row>
    <row r="135" spans="1:56" x14ac:dyDescent="0.25">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row>
    <row r="136" spans="1:56" x14ac:dyDescent="0.25">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row>
    <row r="137" spans="1:56" x14ac:dyDescent="0.25">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row>
    <row r="138" spans="1:56" x14ac:dyDescent="0.25">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row>
    <row r="139" spans="1:56" x14ac:dyDescent="0.25">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row>
    <row r="140" spans="1:56" x14ac:dyDescent="0.25">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row>
    <row r="141" spans="1:56" x14ac:dyDescent="0.25">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row>
    <row r="142" spans="1:56" x14ac:dyDescent="0.25">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row>
    <row r="143" spans="1:56" x14ac:dyDescent="0.25">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row>
    <row r="144" spans="1:56" x14ac:dyDescent="0.25">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row>
    <row r="145" spans="1:56" x14ac:dyDescent="0.25">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row>
    <row r="146" spans="1:56" x14ac:dyDescent="0.25">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row>
    <row r="147" spans="1:56" x14ac:dyDescent="0.25">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row>
    <row r="148" spans="1:56" x14ac:dyDescent="0.25">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row>
    <row r="149" spans="1:56" x14ac:dyDescent="0.25">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row>
    <row r="150" spans="1:56" x14ac:dyDescent="0.25">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row>
    <row r="151" spans="1:56" x14ac:dyDescent="0.25">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row>
    <row r="152" spans="1:56" x14ac:dyDescent="0.25">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row>
    <row r="153" spans="1:56" x14ac:dyDescent="0.25">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row>
    <row r="154" spans="1:56" x14ac:dyDescent="0.25">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row>
    <row r="155" spans="1:56" x14ac:dyDescent="0.25">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row>
    <row r="156" spans="1:56" x14ac:dyDescent="0.25">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c r="BD156" s="38"/>
    </row>
    <row r="157" spans="1:56" x14ac:dyDescent="0.25">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c r="BD157" s="38"/>
    </row>
    <row r="158" spans="1:56" x14ac:dyDescent="0.25">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c r="BD158" s="38"/>
    </row>
    <row r="159" spans="1:56" x14ac:dyDescent="0.25">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row>
    <row r="160" spans="1:56" x14ac:dyDescent="0.25">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row>
    <row r="161" spans="1:56" x14ac:dyDescent="0.25">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row>
    <row r="162" spans="1:56" x14ac:dyDescent="0.25">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row>
    <row r="163" spans="1:56" x14ac:dyDescent="0.25">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row>
    <row r="164" spans="1:56" x14ac:dyDescent="0.25">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row>
    <row r="165" spans="1:56" x14ac:dyDescent="0.25">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row>
    <row r="166" spans="1:56" x14ac:dyDescent="0.25">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row>
    <row r="167" spans="1:56" x14ac:dyDescent="0.25">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row>
    <row r="168" spans="1:56" x14ac:dyDescent="0.25">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c r="BD168" s="38"/>
    </row>
    <row r="169" spans="1:56" x14ac:dyDescent="0.25">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row>
    <row r="170" spans="1:56" x14ac:dyDescent="0.25">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row>
    <row r="171" spans="1:56" x14ac:dyDescent="0.25">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row>
    <row r="172" spans="1:56" x14ac:dyDescent="0.25">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row>
    <row r="173" spans="1:56" x14ac:dyDescent="0.25">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row>
    <row r="174" spans="1:56" x14ac:dyDescent="0.25">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c r="BD174" s="38"/>
    </row>
    <row r="175" spans="1:56" x14ac:dyDescent="0.25">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row>
    <row r="176" spans="1:56" x14ac:dyDescent="0.25">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c r="BC176" s="38"/>
      <c r="BD176" s="38"/>
    </row>
    <row r="177" spans="1:56" x14ac:dyDescent="0.25">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c r="BD177" s="38"/>
    </row>
    <row r="178" spans="1:56" x14ac:dyDescent="0.25">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row>
    <row r="179" spans="1:56" x14ac:dyDescent="0.25">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c r="BC179" s="38"/>
      <c r="BD179" s="38"/>
    </row>
    <row r="180" spans="1:56" x14ac:dyDescent="0.25">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row>
    <row r="181" spans="1:56" x14ac:dyDescent="0.25">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row>
    <row r="182" spans="1:56" x14ac:dyDescent="0.25">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row>
    <row r="183" spans="1:56" x14ac:dyDescent="0.25">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row>
    <row r="184" spans="1:56" x14ac:dyDescent="0.25">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row>
    <row r="185" spans="1:56" x14ac:dyDescent="0.25">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c r="BC185" s="38"/>
      <c r="BD185" s="38"/>
    </row>
    <row r="186" spans="1:56" x14ac:dyDescent="0.25">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c r="BC186" s="38"/>
      <c r="BD186" s="38"/>
    </row>
    <row r="187" spans="1:56" x14ac:dyDescent="0.25">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8"/>
      <c r="AY187" s="38"/>
      <c r="AZ187" s="38"/>
      <c r="BA187" s="38"/>
      <c r="BB187" s="38"/>
      <c r="BC187" s="38"/>
      <c r="BD187" s="38"/>
    </row>
    <row r="188" spans="1:56" x14ac:dyDescent="0.25">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c r="BC188" s="38"/>
      <c r="BD188" s="38"/>
    </row>
    <row r="189" spans="1:56" x14ac:dyDescent="0.25">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c r="AY189" s="38"/>
      <c r="AZ189" s="38"/>
      <c r="BA189" s="38"/>
      <c r="BB189" s="38"/>
      <c r="BC189" s="38"/>
      <c r="BD189" s="38"/>
    </row>
    <row r="190" spans="1:56" x14ac:dyDescent="0.25">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c r="AY190" s="38"/>
      <c r="AZ190" s="38"/>
      <c r="BA190" s="38"/>
      <c r="BB190" s="38"/>
      <c r="BC190" s="38"/>
      <c r="BD190" s="38"/>
    </row>
    <row r="191" spans="1:56" x14ac:dyDescent="0.25">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c r="AW191" s="38"/>
      <c r="AX191" s="38"/>
      <c r="AY191" s="38"/>
      <c r="AZ191" s="38"/>
      <c r="BA191" s="38"/>
      <c r="BB191" s="38"/>
      <c r="BC191" s="38"/>
      <c r="BD191" s="38"/>
    </row>
    <row r="192" spans="1:56" x14ac:dyDescent="0.25">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c r="AW192" s="38"/>
      <c r="AX192" s="38"/>
      <c r="AY192" s="38"/>
      <c r="AZ192" s="38"/>
      <c r="BA192" s="38"/>
      <c r="BB192" s="38"/>
      <c r="BC192" s="38"/>
      <c r="BD192" s="38"/>
    </row>
    <row r="193" spans="1:56" x14ac:dyDescent="0.25">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c r="AW193" s="38"/>
      <c r="AX193" s="38"/>
      <c r="AY193" s="38"/>
      <c r="AZ193" s="38"/>
      <c r="BA193" s="38"/>
      <c r="BB193" s="38"/>
      <c r="BC193" s="38"/>
      <c r="BD193" s="38"/>
    </row>
    <row r="194" spans="1:56" x14ac:dyDescent="0.25">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c r="AW194" s="38"/>
      <c r="AX194" s="38"/>
      <c r="AY194" s="38"/>
      <c r="AZ194" s="38"/>
      <c r="BA194" s="38"/>
      <c r="BB194" s="38"/>
      <c r="BC194" s="38"/>
      <c r="BD194" s="38"/>
    </row>
    <row r="195" spans="1:56" x14ac:dyDescent="0.25">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c r="AW195" s="38"/>
      <c r="AX195" s="38"/>
      <c r="AY195" s="38"/>
      <c r="AZ195" s="38"/>
      <c r="BA195" s="38"/>
      <c r="BB195" s="38"/>
      <c r="BC195" s="38"/>
      <c r="BD195" s="38"/>
    </row>
    <row r="196" spans="1:56" x14ac:dyDescent="0.25">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c r="AW196" s="38"/>
      <c r="AX196" s="38"/>
      <c r="AY196" s="38"/>
      <c r="AZ196" s="38"/>
      <c r="BA196" s="38"/>
      <c r="BB196" s="38"/>
      <c r="BC196" s="38"/>
      <c r="BD196" s="38"/>
    </row>
    <row r="197" spans="1:56" x14ac:dyDescent="0.25">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c r="AY197" s="38"/>
      <c r="AZ197" s="38"/>
      <c r="BA197" s="38"/>
      <c r="BB197" s="38"/>
      <c r="BC197" s="38"/>
      <c r="BD197" s="38"/>
    </row>
    <row r="198" spans="1:56" x14ac:dyDescent="0.25">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c r="AW198" s="38"/>
      <c r="AX198" s="38"/>
      <c r="AY198" s="38"/>
      <c r="AZ198" s="38"/>
      <c r="BA198" s="38"/>
      <c r="BB198" s="38"/>
      <c r="BC198" s="38"/>
      <c r="BD198" s="38"/>
    </row>
    <row r="199" spans="1:56" x14ac:dyDescent="0.25">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c r="AW199" s="38"/>
      <c r="AX199" s="38"/>
      <c r="AY199" s="38"/>
      <c r="AZ199" s="38"/>
      <c r="BA199" s="38"/>
      <c r="BB199" s="38"/>
      <c r="BC199" s="38"/>
      <c r="BD199" s="38"/>
    </row>
    <row r="200" spans="1:56" x14ac:dyDescent="0.25">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c r="BC200" s="38"/>
      <c r="BD200" s="38"/>
    </row>
    <row r="201" spans="1:56" x14ac:dyDescent="0.25">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c r="AY201" s="38"/>
      <c r="AZ201" s="38"/>
      <c r="BA201" s="38"/>
      <c r="BB201" s="38"/>
      <c r="BC201" s="38"/>
      <c r="BD201" s="38"/>
    </row>
    <row r="202" spans="1:56" x14ac:dyDescent="0.25">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c r="AW202" s="38"/>
      <c r="AX202" s="38"/>
      <c r="AY202" s="38"/>
      <c r="AZ202" s="38"/>
      <c r="BA202" s="38"/>
      <c r="BB202" s="38"/>
      <c r="BC202" s="38"/>
      <c r="BD202" s="38"/>
    </row>
    <row r="203" spans="1:56" x14ac:dyDescent="0.25">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8"/>
      <c r="AZ203" s="38"/>
      <c r="BA203" s="38"/>
      <c r="BB203" s="38"/>
      <c r="BC203" s="38"/>
      <c r="BD203" s="38"/>
    </row>
    <row r="204" spans="1:56" x14ac:dyDescent="0.25">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c r="AW204" s="38"/>
      <c r="AX204" s="38"/>
      <c r="AY204" s="38"/>
      <c r="AZ204" s="38"/>
      <c r="BA204" s="38"/>
      <c r="BB204" s="38"/>
      <c r="BC204" s="38"/>
      <c r="BD204" s="38"/>
    </row>
    <row r="205" spans="1:56" x14ac:dyDescent="0.25">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c r="AH205" s="38"/>
      <c r="AI205" s="38"/>
      <c r="AJ205" s="38"/>
      <c r="AK205" s="38"/>
      <c r="AL205" s="38"/>
      <c r="AM205" s="38"/>
      <c r="AN205" s="38"/>
      <c r="AO205" s="38"/>
      <c r="AP205" s="38"/>
      <c r="AQ205" s="38"/>
      <c r="AR205" s="38"/>
      <c r="AS205" s="38"/>
      <c r="AT205" s="38"/>
      <c r="AU205" s="38"/>
      <c r="AV205" s="38"/>
      <c r="AW205" s="38"/>
      <c r="AX205" s="38"/>
      <c r="AY205" s="38"/>
      <c r="AZ205" s="38"/>
      <c r="BA205" s="38"/>
      <c r="BB205" s="38"/>
      <c r="BC205" s="38"/>
      <c r="BD205" s="38"/>
    </row>
    <row r="206" spans="1:56" x14ac:dyDescent="0.25">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8"/>
      <c r="AW206" s="38"/>
      <c r="AX206" s="38"/>
      <c r="AY206" s="38"/>
      <c r="AZ206" s="38"/>
      <c r="BA206" s="38"/>
      <c r="BB206" s="38"/>
      <c r="BC206" s="38"/>
      <c r="BD206" s="38"/>
    </row>
    <row r="207" spans="1:56" x14ac:dyDescent="0.25">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8"/>
      <c r="AW207" s="38"/>
      <c r="AX207" s="38"/>
      <c r="AY207" s="38"/>
      <c r="AZ207" s="38"/>
      <c r="BA207" s="38"/>
      <c r="BB207" s="38"/>
      <c r="BC207" s="38"/>
      <c r="BD207" s="38"/>
    </row>
    <row r="208" spans="1:56" x14ac:dyDescent="0.25">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c r="AB208" s="38"/>
      <c r="AC208" s="38"/>
      <c r="AD208" s="38"/>
      <c r="AE208" s="38"/>
      <c r="AF208" s="38"/>
      <c r="AG208" s="38"/>
      <c r="AH208" s="38"/>
      <c r="AI208" s="38"/>
      <c r="AJ208" s="38"/>
      <c r="AK208" s="38"/>
      <c r="AL208" s="38"/>
      <c r="AM208" s="38"/>
      <c r="AN208" s="38"/>
      <c r="AO208" s="38"/>
      <c r="AP208" s="38"/>
      <c r="AQ208" s="38"/>
      <c r="AR208" s="38"/>
      <c r="AS208" s="38"/>
      <c r="AT208" s="38"/>
      <c r="AU208" s="38"/>
      <c r="AV208" s="38"/>
      <c r="AW208" s="38"/>
      <c r="AX208" s="38"/>
      <c r="AY208" s="38"/>
      <c r="AZ208" s="38"/>
      <c r="BA208" s="38"/>
      <c r="BB208" s="38"/>
      <c r="BC208" s="38"/>
      <c r="BD208" s="38"/>
    </row>
    <row r="209" spans="1:56" x14ac:dyDescent="0.25">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8"/>
      <c r="AW209" s="38"/>
      <c r="AX209" s="38"/>
      <c r="AY209" s="38"/>
      <c r="AZ209" s="38"/>
      <c r="BA209" s="38"/>
      <c r="BB209" s="38"/>
      <c r="BC209" s="38"/>
      <c r="BD209" s="38"/>
    </row>
    <row r="210" spans="1:56" x14ac:dyDescent="0.25">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c r="AW210" s="38"/>
      <c r="AX210" s="38"/>
      <c r="AY210" s="38"/>
      <c r="AZ210" s="38"/>
      <c r="BA210" s="38"/>
      <c r="BB210" s="38"/>
      <c r="BC210" s="38"/>
      <c r="BD210" s="38"/>
    </row>
    <row r="211" spans="1:56" x14ac:dyDescent="0.25">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c r="AB211" s="38"/>
      <c r="AC211" s="38"/>
      <c r="AD211" s="38"/>
      <c r="AE211" s="38"/>
      <c r="AF211" s="38"/>
      <c r="AG211" s="38"/>
      <c r="AH211" s="38"/>
      <c r="AI211" s="38"/>
      <c r="AJ211" s="38"/>
      <c r="AK211" s="38"/>
      <c r="AL211" s="38"/>
      <c r="AM211" s="38"/>
      <c r="AN211" s="38"/>
      <c r="AO211" s="38"/>
      <c r="AP211" s="38"/>
      <c r="AQ211" s="38"/>
      <c r="AR211" s="38"/>
      <c r="AS211" s="38"/>
      <c r="AT211" s="38"/>
      <c r="AU211" s="38"/>
      <c r="AV211" s="38"/>
      <c r="AW211" s="38"/>
      <c r="AX211" s="38"/>
      <c r="AY211" s="38"/>
      <c r="AZ211" s="38"/>
      <c r="BA211" s="38"/>
      <c r="BB211" s="38"/>
      <c r="BC211" s="38"/>
      <c r="BD211" s="38"/>
    </row>
    <row r="212" spans="1:56" x14ac:dyDescent="0.25">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c r="AV212" s="38"/>
      <c r="AW212" s="38"/>
      <c r="AX212" s="38"/>
      <c r="AY212" s="38"/>
      <c r="AZ212" s="38"/>
      <c r="BA212" s="38"/>
      <c r="BB212" s="38"/>
      <c r="BC212" s="38"/>
      <c r="BD212" s="38"/>
    </row>
    <row r="213" spans="1:56" x14ac:dyDescent="0.25">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c r="AH213" s="38"/>
      <c r="AI213" s="38"/>
      <c r="AJ213" s="38"/>
      <c r="AK213" s="38"/>
      <c r="AL213" s="38"/>
      <c r="AM213" s="38"/>
      <c r="AN213" s="38"/>
      <c r="AO213" s="38"/>
      <c r="AP213" s="38"/>
      <c r="AQ213" s="38"/>
      <c r="AR213" s="38"/>
      <c r="AS213" s="38"/>
      <c r="AT213" s="38"/>
      <c r="AU213" s="38"/>
      <c r="AV213" s="38"/>
      <c r="AW213" s="38"/>
      <c r="AX213" s="38"/>
      <c r="AY213" s="38"/>
      <c r="AZ213" s="38"/>
      <c r="BA213" s="38"/>
      <c r="BB213" s="38"/>
      <c r="BC213" s="38"/>
      <c r="BD213" s="38"/>
    </row>
    <row r="214" spans="1:56" x14ac:dyDescent="0.25">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c r="AB214" s="38"/>
      <c r="AC214" s="38"/>
      <c r="AD214" s="38"/>
      <c r="AE214" s="38"/>
      <c r="AF214" s="38"/>
      <c r="AG214" s="38"/>
      <c r="AH214" s="38"/>
      <c r="AI214" s="38"/>
      <c r="AJ214" s="38"/>
      <c r="AK214" s="38"/>
      <c r="AL214" s="38"/>
      <c r="AM214" s="38"/>
      <c r="AN214" s="38"/>
      <c r="AO214" s="38"/>
      <c r="AP214" s="38"/>
      <c r="AQ214" s="38"/>
      <c r="AR214" s="38"/>
      <c r="AS214" s="38"/>
      <c r="AT214" s="38"/>
      <c r="AU214" s="38"/>
      <c r="AV214" s="38"/>
      <c r="AW214" s="38"/>
      <c r="AX214" s="38"/>
      <c r="AY214" s="38"/>
      <c r="AZ214" s="38"/>
      <c r="BA214" s="38"/>
      <c r="BB214" s="38"/>
      <c r="BC214" s="38"/>
      <c r="BD214" s="38"/>
    </row>
    <row r="215" spans="1:56" x14ac:dyDescent="0.25">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c r="AH215" s="38"/>
      <c r="AI215" s="38"/>
      <c r="AJ215" s="38"/>
      <c r="AK215" s="38"/>
      <c r="AL215" s="38"/>
      <c r="AM215" s="38"/>
      <c r="AN215" s="38"/>
      <c r="AO215" s="38"/>
      <c r="AP215" s="38"/>
      <c r="AQ215" s="38"/>
      <c r="AR215" s="38"/>
      <c r="AS215" s="38"/>
      <c r="AT215" s="38"/>
      <c r="AU215" s="38"/>
      <c r="AV215" s="38"/>
      <c r="AW215" s="38"/>
      <c r="AX215" s="38"/>
      <c r="AY215" s="38"/>
      <c r="AZ215" s="38"/>
      <c r="BA215" s="38"/>
      <c r="BB215" s="38"/>
      <c r="BC215" s="38"/>
      <c r="BD215" s="38"/>
    </row>
    <row r="216" spans="1:56" x14ac:dyDescent="0.25">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c r="AB216" s="38"/>
      <c r="AC216" s="38"/>
      <c r="AD216" s="38"/>
      <c r="AE216" s="38"/>
      <c r="AF216" s="38"/>
      <c r="AG216" s="38"/>
      <c r="AH216" s="38"/>
      <c r="AI216" s="38"/>
      <c r="AJ216" s="38"/>
      <c r="AK216" s="38"/>
      <c r="AL216" s="38"/>
      <c r="AM216" s="38"/>
      <c r="AN216" s="38"/>
      <c r="AO216" s="38"/>
      <c r="AP216" s="38"/>
      <c r="AQ216" s="38"/>
      <c r="AR216" s="38"/>
      <c r="AS216" s="38"/>
      <c r="AT216" s="38"/>
      <c r="AU216" s="38"/>
      <c r="AV216" s="38"/>
      <c r="AW216" s="38"/>
      <c r="AX216" s="38"/>
      <c r="AY216" s="38"/>
      <c r="AZ216" s="38"/>
      <c r="BA216" s="38"/>
      <c r="BB216" s="38"/>
      <c r="BC216" s="38"/>
      <c r="BD216" s="38"/>
    </row>
    <row r="217" spans="1:56" x14ac:dyDescent="0.25">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c r="AB217" s="38"/>
      <c r="AC217" s="38"/>
      <c r="AD217" s="38"/>
      <c r="AE217" s="38"/>
      <c r="AF217" s="38"/>
      <c r="AG217" s="38"/>
      <c r="AH217" s="38"/>
      <c r="AI217" s="38"/>
      <c r="AJ217" s="38"/>
      <c r="AK217" s="38"/>
      <c r="AL217" s="38"/>
      <c r="AM217" s="38"/>
      <c r="AN217" s="38"/>
      <c r="AO217" s="38"/>
      <c r="AP217" s="38"/>
      <c r="AQ217" s="38"/>
      <c r="AR217" s="38"/>
      <c r="AS217" s="38"/>
      <c r="AT217" s="38"/>
      <c r="AU217" s="38"/>
      <c r="AV217" s="38"/>
      <c r="AW217" s="38"/>
      <c r="AX217" s="38"/>
      <c r="AY217" s="38"/>
      <c r="AZ217" s="38"/>
      <c r="BA217" s="38"/>
      <c r="BB217" s="38"/>
      <c r="BC217" s="38"/>
      <c r="BD217" s="38"/>
    </row>
    <row r="218" spans="1:56" x14ac:dyDescent="0.25">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c r="AB218" s="38"/>
      <c r="AC218" s="38"/>
      <c r="AD218" s="38"/>
      <c r="AE218" s="38"/>
      <c r="AF218" s="38"/>
      <c r="AG218" s="38"/>
      <c r="AH218" s="38"/>
      <c r="AI218" s="38"/>
      <c r="AJ218" s="38"/>
      <c r="AK218" s="38"/>
      <c r="AL218" s="38"/>
      <c r="AM218" s="38"/>
      <c r="AN218" s="38"/>
      <c r="AO218" s="38"/>
      <c r="AP218" s="38"/>
      <c r="AQ218" s="38"/>
      <c r="AR218" s="38"/>
      <c r="AS218" s="38"/>
      <c r="AT218" s="38"/>
      <c r="AU218" s="38"/>
      <c r="AV218" s="38"/>
      <c r="AW218" s="38"/>
      <c r="AX218" s="38"/>
      <c r="AY218" s="38"/>
      <c r="AZ218" s="38"/>
      <c r="BA218" s="38"/>
      <c r="BB218" s="38"/>
      <c r="BC218" s="38"/>
      <c r="BD218" s="38"/>
    </row>
    <row r="219" spans="1:56" x14ac:dyDescent="0.25">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c r="AH219" s="38"/>
      <c r="AI219" s="38"/>
      <c r="AJ219" s="38"/>
      <c r="AK219" s="38"/>
      <c r="AL219" s="38"/>
      <c r="AM219" s="38"/>
      <c r="AN219" s="38"/>
      <c r="AO219" s="38"/>
      <c r="AP219" s="38"/>
      <c r="AQ219" s="38"/>
      <c r="AR219" s="38"/>
      <c r="AS219" s="38"/>
      <c r="AT219" s="38"/>
      <c r="AU219" s="38"/>
      <c r="AV219" s="38"/>
      <c r="AW219" s="38"/>
      <c r="AX219" s="38"/>
      <c r="AY219" s="38"/>
      <c r="AZ219" s="38"/>
      <c r="BA219" s="38"/>
      <c r="BB219" s="38"/>
      <c r="BC219" s="38"/>
      <c r="BD219" s="38"/>
    </row>
    <row r="220" spans="1:56" x14ac:dyDescent="0.25">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c r="AH220" s="38"/>
      <c r="AI220" s="38"/>
      <c r="AJ220" s="38"/>
      <c r="AK220" s="38"/>
      <c r="AL220" s="38"/>
      <c r="AM220" s="38"/>
      <c r="AN220" s="38"/>
      <c r="AO220" s="38"/>
      <c r="AP220" s="38"/>
      <c r="AQ220" s="38"/>
      <c r="AR220" s="38"/>
      <c r="AS220" s="38"/>
      <c r="AT220" s="38"/>
      <c r="AU220" s="38"/>
      <c r="AV220" s="38"/>
      <c r="AW220" s="38"/>
      <c r="AX220" s="38"/>
      <c r="AY220" s="38"/>
      <c r="AZ220" s="38"/>
      <c r="BA220" s="38"/>
      <c r="BB220" s="38"/>
      <c r="BC220" s="38"/>
      <c r="BD220" s="38"/>
    </row>
    <row r="221" spans="1:56" x14ac:dyDescent="0.25">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c r="AH221" s="38"/>
      <c r="AI221" s="38"/>
      <c r="AJ221" s="38"/>
      <c r="AK221" s="38"/>
      <c r="AL221" s="38"/>
      <c r="AM221" s="38"/>
      <c r="AN221" s="38"/>
      <c r="AO221" s="38"/>
      <c r="AP221" s="38"/>
      <c r="AQ221" s="38"/>
      <c r="AR221" s="38"/>
      <c r="AS221" s="38"/>
      <c r="AT221" s="38"/>
      <c r="AU221" s="38"/>
      <c r="AV221" s="38"/>
      <c r="AW221" s="38"/>
      <c r="AX221" s="38"/>
      <c r="AY221" s="38"/>
      <c r="AZ221" s="38"/>
      <c r="BA221" s="38"/>
      <c r="BB221" s="38"/>
      <c r="BC221" s="38"/>
      <c r="BD221" s="38"/>
    </row>
    <row r="222" spans="1:56" x14ac:dyDescent="0.25">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c r="AH222" s="38"/>
      <c r="AI222" s="38"/>
      <c r="AJ222" s="38"/>
      <c r="AK222" s="38"/>
      <c r="AL222" s="38"/>
      <c r="AM222" s="38"/>
      <c r="AN222" s="38"/>
      <c r="AO222" s="38"/>
      <c r="AP222" s="38"/>
      <c r="AQ222" s="38"/>
      <c r="AR222" s="38"/>
      <c r="AS222" s="38"/>
      <c r="AT222" s="38"/>
      <c r="AU222" s="38"/>
      <c r="AV222" s="38"/>
      <c r="AW222" s="38"/>
      <c r="AX222" s="38"/>
      <c r="AY222" s="38"/>
      <c r="AZ222" s="38"/>
      <c r="BA222" s="38"/>
      <c r="BB222" s="38"/>
      <c r="BC222" s="38"/>
      <c r="BD222" s="38"/>
    </row>
    <row r="223" spans="1:56" x14ac:dyDescent="0.25">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c r="AI223" s="38"/>
      <c r="AJ223" s="38"/>
      <c r="AK223" s="38"/>
      <c r="AL223" s="38"/>
      <c r="AM223" s="38"/>
      <c r="AN223" s="38"/>
      <c r="AO223" s="38"/>
      <c r="AP223" s="38"/>
      <c r="AQ223" s="38"/>
      <c r="AR223" s="38"/>
      <c r="AS223" s="38"/>
      <c r="AT223" s="38"/>
      <c r="AU223" s="38"/>
      <c r="AV223" s="38"/>
      <c r="AW223" s="38"/>
      <c r="AX223" s="38"/>
      <c r="AY223" s="38"/>
      <c r="AZ223" s="38"/>
      <c r="BA223" s="38"/>
      <c r="BB223" s="38"/>
      <c r="BC223" s="38"/>
      <c r="BD223" s="38"/>
    </row>
    <row r="224" spans="1:56" x14ac:dyDescent="0.25">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c r="AH224" s="38"/>
      <c r="AI224" s="38"/>
      <c r="AJ224" s="38"/>
      <c r="AK224" s="38"/>
      <c r="AL224" s="38"/>
      <c r="AM224" s="38"/>
      <c r="AN224" s="38"/>
      <c r="AO224" s="38"/>
      <c r="AP224" s="38"/>
      <c r="AQ224" s="38"/>
      <c r="AR224" s="38"/>
      <c r="AS224" s="38"/>
      <c r="AT224" s="38"/>
      <c r="AU224" s="38"/>
      <c r="AV224" s="38"/>
      <c r="AW224" s="38"/>
      <c r="AX224" s="38"/>
      <c r="AY224" s="38"/>
      <c r="AZ224" s="38"/>
      <c r="BA224" s="38"/>
      <c r="BB224" s="38"/>
      <c r="BC224" s="38"/>
      <c r="BD224" s="38"/>
    </row>
    <row r="225" spans="1:56" x14ac:dyDescent="0.25">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c r="AH225" s="38"/>
      <c r="AI225" s="38"/>
      <c r="AJ225" s="38"/>
      <c r="AK225" s="38"/>
      <c r="AL225" s="38"/>
      <c r="AM225" s="38"/>
      <c r="AN225" s="38"/>
      <c r="AO225" s="38"/>
      <c r="AP225" s="38"/>
      <c r="AQ225" s="38"/>
      <c r="AR225" s="38"/>
      <c r="AS225" s="38"/>
      <c r="AT225" s="38"/>
      <c r="AU225" s="38"/>
      <c r="AV225" s="38"/>
      <c r="AW225" s="38"/>
      <c r="AX225" s="38"/>
      <c r="AY225" s="38"/>
      <c r="AZ225" s="38"/>
      <c r="BA225" s="38"/>
      <c r="BB225" s="38"/>
      <c r="BC225" s="38"/>
      <c r="BD225" s="38"/>
    </row>
    <row r="226" spans="1:56" x14ac:dyDescent="0.25">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c r="AH226" s="38"/>
      <c r="AI226" s="38"/>
      <c r="AJ226" s="38"/>
      <c r="AK226" s="38"/>
      <c r="AL226" s="38"/>
      <c r="AM226" s="38"/>
      <c r="AN226" s="38"/>
      <c r="AO226" s="38"/>
      <c r="AP226" s="38"/>
      <c r="AQ226" s="38"/>
      <c r="AR226" s="38"/>
      <c r="AS226" s="38"/>
      <c r="AT226" s="38"/>
      <c r="AU226" s="38"/>
      <c r="AV226" s="38"/>
      <c r="AW226" s="38"/>
      <c r="AX226" s="38"/>
      <c r="AY226" s="38"/>
      <c r="AZ226" s="38"/>
      <c r="BA226" s="38"/>
      <c r="BB226" s="38"/>
      <c r="BC226" s="38"/>
      <c r="BD226" s="38"/>
    </row>
    <row r="227" spans="1:56" x14ac:dyDescent="0.25">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c r="AH227" s="38"/>
      <c r="AI227" s="38"/>
      <c r="AJ227" s="38"/>
      <c r="AK227" s="38"/>
      <c r="AL227" s="38"/>
      <c r="AM227" s="38"/>
      <c r="AN227" s="38"/>
      <c r="AO227" s="38"/>
      <c r="AP227" s="38"/>
      <c r="AQ227" s="38"/>
      <c r="AR227" s="38"/>
      <c r="AS227" s="38"/>
      <c r="AT227" s="38"/>
      <c r="AU227" s="38"/>
      <c r="AV227" s="38"/>
      <c r="AW227" s="38"/>
      <c r="AX227" s="38"/>
      <c r="AY227" s="38"/>
      <c r="AZ227" s="38"/>
      <c r="BA227" s="38"/>
      <c r="BB227" s="38"/>
      <c r="BC227" s="38"/>
      <c r="BD227" s="38"/>
    </row>
    <row r="228" spans="1:56" x14ac:dyDescent="0.25">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c r="AH228" s="38"/>
      <c r="AI228" s="38"/>
      <c r="AJ228" s="38"/>
      <c r="AK228" s="38"/>
      <c r="AL228" s="38"/>
      <c r="AM228" s="38"/>
      <c r="AN228" s="38"/>
      <c r="AO228" s="38"/>
      <c r="AP228" s="38"/>
      <c r="AQ228" s="38"/>
      <c r="AR228" s="38"/>
      <c r="AS228" s="38"/>
      <c r="AT228" s="38"/>
      <c r="AU228" s="38"/>
      <c r="AV228" s="38"/>
      <c r="AW228" s="38"/>
      <c r="AX228" s="38"/>
      <c r="AY228" s="38"/>
      <c r="AZ228" s="38"/>
      <c r="BA228" s="38"/>
      <c r="BB228" s="38"/>
      <c r="BC228" s="38"/>
      <c r="BD228" s="38"/>
    </row>
    <row r="229" spans="1:56" x14ac:dyDescent="0.25">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c r="AH229" s="38"/>
      <c r="AI229" s="38"/>
      <c r="AJ229" s="38"/>
      <c r="AK229" s="38"/>
      <c r="AL229" s="38"/>
      <c r="AM229" s="38"/>
      <c r="AN229" s="38"/>
      <c r="AO229" s="38"/>
      <c r="AP229" s="38"/>
      <c r="AQ229" s="38"/>
      <c r="AR229" s="38"/>
      <c r="AS229" s="38"/>
      <c r="AT229" s="38"/>
      <c r="AU229" s="38"/>
      <c r="AV229" s="38"/>
      <c r="AW229" s="38"/>
      <c r="AX229" s="38"/>
      <c r="AY229" s="38"/>
      <c r="AZ229" s="38"/>
      <c r="BA229" s="38"/>
      <c r="BB229" s="38"/>
      <c r="BC229" s="38"/>
      <c r="BD229" s="38"/>
    </row>
    <row r="230" spans="1:56" x14ac:dyDescent="0.25">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c r="AI230" s="38"/>
      <c r="AJ230" s="38"/>
      <c r="AK230" s="38"/>
      <c r="AL230" s="38"/>
      <c r="AM230" s="38"/>
      <c r="AN230" s="38"/>
      <c r="AO230" s="38"/>
      <c r="AP230" s="38"/>
      <c r="AQ230" s="38"/>
      <c r="AR230" s="38"/>
      <c r="AS230" s="38"/>
      <c r="AT230" s="38"/>
      <c r="AU230" s="38"/>
      <c r="AV230" s="38"/>
      <c r="AW230" s="38"/>
      <c r="AX230" s="38"/>
      <c r="AY230" s="38"/>
      <c r="AZ230" s="38"/>
      <c r="BA230" s="38"/>
      <c r="BB230" s="38"/>
      <c r="BC230" s="38"/>
      <c r="BD230" s="38"/>
    </row>
    <row r="231" spans="1:56" x14ac:dyDescent="0.25">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8"/>
      <c r="AN231" s="38"/>
      <c r="AO231" s="38"/>
      <c r="AP231" s="38"/>
      <c r="AQ231" s="38"/>
      <c r="AR231" s="38"/>
      <c r="AS231" s="38"/>
      <c r="AT231" s="38"/>
      <c r="AU231" s="38"/>
      <c r="AV231" s="38"/>
      <c r="AW231" s="38"/>
      <c r="AX231" s="38"/>
      <c r="AY231" s="38"/>
      <c r="AZ231" s="38"/>
      <c r="BA231" s="38"/>
      <c r="BB231" s="38"/>
      <c r="BC231" s="38"/>
      <c r="BD231" s="38"/>
    </row>
    <row r="232" spans="1:56" x14ac:dyDescent="0.25">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c r="AT232" s="38"/>
      <c r="AU232" s="38"/>
      <c r="AV232" s="38"/>
      <c r="AW232" s="38"/>
      <c r="AX232" s="38"/>
      <c r="AY232" s="38"/>
      <c r="AZ232" s="38"/>
      <c r="BA232" s="38"/>
      <c r="BB232" s="38"/>
      <c r="BC232" s="38"/>
      <c r="BD232" s="38"/>
    </row>
    <row r="233" spans="1:56" x14ac:dyDescent="0.25">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c r="AI233" s="38"/>
      <c r="AJ233" s="38"/>
      <c r="AK233" s="38"/>
      <c r="AL233" s="38"/>
      <c r="AM233" s="38"/>
      <c r="AN233" s="38"/>
      <c r="AO233" s="38"/>
      <c r="AP233" s="38"/>
      <c r="AQ233" s="38"/>
      <c r="AR233" s="38"/>
      <c r="AS233" s="38"/>
      <c r="AT233" s="38"/>
      <c r="AU233" s="38"/>
      <c r="AV233" s="38"/>
      <c r="AW233" s="38"/>
      <c r="AX233" s="38"/>
      <c r="AY233" s="38"/>
      <c r="AZ233" s="38"/>
      <c r="BA233" s="38"/>
      <c r="BB233" s="38"/>
      <c r="BC233" s="38"/>
      <c r="BD233" s="38"/>
    </row>
    <row r="234" spans="1:56" x14ac:dyDescent="0.25">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c r="AI234" s="38"/>
      <c r="AJ234" s="38"/>
      <c r="AK234" s="38"/>
      <c r="AL234" s="38"/>
      <c r="AM234" s="38"/>
      <c r="AN234" s="38"/>
      <c r="AO234" s="38"/>
      <c r="AP234" s="38"/>
      <c r="AQ234" s="38"/>
      <c r="AR234" s="38"/>
      <c r="AS234" s="38"/>
      <c r="AT234" s="38"/>
      <c r="AU234" s="38"/>
      <c r="AV234" s="38"/>
      <c r="AW234" s="38"/>
      <c r="AX234" s="38"/>
      <c r="AY234" s="38"/>
      <c r="AZ234" s="38"/>
      <c r="BA234" s="38"/>
      <c r="BB234" s="38"/>
      <c r="BC234" s="38"/>
      <c r="BD234" s="38"/>
    </row>
    <row r="235" spans="1:56" x14ac:dyDescent="0.25">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c r="AN235" s="38"/>
      <c r="AO235" s="38"/>
      <c r="AP235" s="38"/>
      <c r="AQ235" s="38"/>
      <c r="AR235" s="38"/>
      <c r="AS235" s="38"/>
      <c r="AT235" s="38"/>
      <c r="AU235" s="38"/>
      <c r="AV235" s="38"/>
      <c r="AW235" s="38"/>
      <c r="AX235" s="38"/>
      <c r="AY235" s="38"/>
      <c r="AZ235" s="38"/>
      <c r="BA235" s="38"/>
      <c r="BB235" s="38"/>
      <c r="BC235" s="38"/>
      <c r="BD235" s="38"/>
    </row>
    <row r="236" spans="1:56" x14ac:dyDescent="0.25">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c r="AI236" s="38"/>
      <c r="AJ236" s="38"/>
      <c r="AK236" s="38"/>
      <c r="AL236" s="38"/>
      <c r="AM236" s="38"/>
      <c r="AN236" s="38"/>
      <c r="AO236" s="38"/>
      <c r="AP236" s="38"/>
      <c r="AQ236" s="38"/>
      <c r="AR236" s="38"/>
      <c r="AS236" s="38"/>
      <c r="AT236" s="38"/>
      <c r="AU236" s="38"/>
      <c r="AV236" s="38"/>
      <c r="AW236" s="38"/>
      <c r="AX236" s="38"/>
      <c r="AY236" s="38"/>
      <c r="AZ236" s="38"/>
      <c r="BA236" s="38"/>
      <c r="BB236" s="38"/>
      <c r="BC236" s="38"/>
      <c r="BD236" s="38"/>
    </row>
    <row r="237" spans="1:56" x14ac:dyDescent="0.25">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c r="AN237" s="38"/>
      <c r="AO237" s="38"/>
      <c r="AP237" s="38"/>
      <c r="AQ237" s="38"/>
      <c r="AR237" s="38"/>
      <c r="AS237" s="38"/>
      <c r="AT237" s="38"/>
      <c r="AU237" s="38"/>
      <c r="AV237" s="38"/>
      <c r="AW237" s="38"/>
      <c r="AX237" s="38"/>
      <c r="AY237" s="38"/>
      <c r="AZ237" s="38"/>
      <c r="BA237" s="38"/>
      <c r="BB237" s="38"/>
      <c r="BC237" s="38"/>
      <c r="BD237" s="38"/>
    </row>
    <row r="238" spans="1:56" x14ac:dyDescent="0.25">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c r="AO238" s="38"/>
      <c r="AP238" s="38"/>
      <c r="AQ238" s="38"/>
      <c r="AR238" s="38"/>
      <c r="AS238" s="38"/>
      <c r="AT238" s="38"/>
      <c r="AU238" s="38"/>
      <c r="AV238" s="38"/>
      <c r="AW238" s="38"/>
      <c r="AX238" s="38"/>
      <c r="AY238" s="38"/>
      <c r="AZ238" s="38"/>
      <c r="BA238" s="38"/>
      <c r="BB238" s="38"/>
      <c r="BC238" s="38"/>
      <c r="BD238" s="38"/>
    </row>
    <row r="239" spans="1:56" x14ac:dyDescent="0.25">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c r="AO239" s="38"/>
      <c r="AP239" s="38"/>
      <c r="AQ239" s="38"/>
      <c r="AR239" s="38"/>
      <c r="AS239" s="38"/>
      <c r="AT239" s="38"/>
      <c r="AU239" s="38"/>
      <c r="AV239" s="38"/>
      <c r="AW239" s="38"/>
      <c r="AX239" s="38"/>
      <c r="AY239" s="38"/>
      <c r="AZ239" s="38"/>
      <c r="BA239" s="38"/>
      <c r="BB239" s="38"/>
      <c r="BC239" s="38"/>
      <c r="BD239" s="38"/>
    </row>
    <row r="240" spans="1:56" x14ac:dyDescent="0.25">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c r="AN240" s="38"/>
      <c r="AO240" s="38"/>
      <c r="AP240" s="38"/>
      <c r="AQ240" s="38"/>
      <c r="AR240" s="38"/>
      <c r="AS240" s="38"/>
      <c r="AT240" s="38"/>
      <c r="AU240" s="38"/>
      <c r="AV240" s="38"/>
      <c r="AW240" s="38"/>
      <c r="AX240" s="38"/>
      <c r="AY240" s="38"/>
      <c r="AZ240" s="38"/>
      <c r="BA240" s="38"/>
      <c r="BB240" s="38"/>
      <c r="BC240" s="38"/>
      <c r="BD240" s="38"/>
    </row>
    <row r="241" spans="1:56" x14ac:dyDescent="0.25">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c r="AI241" s="38"/>
      <c r="AJ241" s="38"/>
      <c r="AK241" s="38"/>
      <c r="AL241" s="38"/>
      <c r="AM241" s="38"/>
      <c r="AN241" s="38"/>
      <c r="AO241" s="38"/>
      <c r="AP241" s="38"/>
      <c r="AQ241" s="38"/>
      <c r="AR241" s="38"/>
      <c r="AS241" s="38"/>
      <c r="AT241" s="38"/>
      <c r="AU241" s="38"/>
      <c r="AV241" s="38"/>
      <c r="AW241" s="38"/>
      <c r="AX241" s="38"/>
      <c r="AY241" s="38"/>
      <c r="AZ241" s="38"/>
      <c r="BA241" s="38"/>
      <c r="BB241" s="38"/>
      <c r="BC241" s="38"/>
      <c r="BD241" s="38"/>
    </row>
    <row r="242" spans="1:56" x14ac:dyDescent="0.25">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c r="AN242" s="38"/>
      <c r="AO242" s="38"/>
      <c r="AP242" s="38"/>
      <c r="AQ242" s="38"/>
      <c r="AR242" s="38"/>
      <c r="AS242" s="38"/>
      <c r="AT242" s="38"/>
      <c r="AU242" s="38"/>
      <c r="AV242" s="38"/>
      <c r="AW242" s="38"/>
      <c r="AX242" s="38"/>
      <c r="AY242" s="38"/>
      <c r="AZ242" s="38"/>
      <c r="BA242" s="38"/>
      <c r="BB242" s="38"/>
      <c r="BC242" s="38"/>
      <c r="BD242" s="38"/>
    </row>
    <row r="243" spans="1:56" x14ac:dyDescent="0.25">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c r="AI243" s="38"/>
      <c r="AJ243" s="38"/>
      <c r="AK243" s="38"/>
      <c r="AL243" s="38"/>
      <c r="AM243" s="38"/>
      <c r="AN243" s="38"/>
      <c r="AO243" s="38"/>
      <c r="AP243" s="38"/>
      <c r="AQ243" s="38"/>
      <c r="AR243" s="38"/>
      <c r="AS243" s="38"/>
      <c r="AT243" s="38"/>
      <c r="AU243" s="38"/>
      <c r="AV243" s="38"/>
      <c r="AW243" s="38"/>
      <c r="AX243" s="38"/>
      <c r="AY243" s="38"/>
      <c r="AZ243" s="38"/>
      <c r="BA243" s="38"/>
      <c r="BB243" s="38"/>
      <c r="BC243" s="38"/>
      <c r="BD243" s="38"/>
    </row>
    <row r="244" spans="1:56" x14ac:dyDescent="0.25">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c r="AI244" s="38"/>
      <c r="AJ244" s="38"/>
      <c r="AK244" s="38"/>
      <c r="AL244" s="38"/>
      <c r="AM244" s="38"/>
      <c r="AN244" s="38"/>
      <c r="AO244" s="38"/>
      <c r="AP244" s="38"/>
      <c r="AQ244" s="38"/>
      <c r="AR244" s="38"/>
      <c r="AS244" s="38"/>
      <c r="AT244" s="38"/>
      <c r="AU244" s="38"/>
      <c r="AV244" s="38"/>
      <c r="AW244" s="38"/>
      <c r="AX244" s="38"/>
      <c r="AY244" s="38"/>
      <c r="AZ244" s="38"/>
      <c r="BA244" s="38"/>
      <c r="BB244" s="38"/>
      <c r="BC244" s="38"/>
      <c r="BD244" s="38"/>
    </row>
    <row r="245" spans="1:56" x14ac:dyDescent="0.25">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c r="AI245" s="38"/>
      <c r="AJ245" s="38"/>
      <c r="AK245" s="38"/>
      <c r="AL245" s="38"/>
      <c r="AM245" s="38"/>
      <c r="AN245" s="38"/>
      <c r="AO245" s="38"/>
      <c r="AP245" s="38"/>
      <c r="AQ245" s="38"/>
      <c r="AR245" s="38"/>
      <c r="AS245" s="38"/>
      <c r="AT245" s="38"/>
      <c r="AU245" s="38"/>
      <c r="AV245" s="38"/>
      <c r="AW245" s="38"/>
      <c r="AX245" s="38"/>
      <c r="AY245" s="38"/>
      <c r="AZ245" s="38"/>
      <c r="BA245" s="38"/>
      <c r="BB245" s="38"/>
      <c r="BC245" s="38"/>
      <c r="BD245" s="38"/>
    </row>
    <row r="246" spans="1:56" x14ac:dyDescent="0.25">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c r="AI246" s="38"/>
      <c r="AJ246" s="38"/>
      <c r="AK246" s="38"/>
      <c r="AL246" s="38"/>
      <c r="AM246" s="38"/>
      <c r="AN246" s="38"/>
      <c r="AO246" s="38"/>
      <c r="AP246" s="38"/>
      <c r="AQ246" s="38"/>
      <c r="AR246" s="38"/>
      <c r="AS246" s="38"/>
      <c r="AT246" s="38"/>
      <c r="AU246" s="38"/>
      <c r="AV246" s="38"/>
      <c r="AW246" s="38"/>
      <c r="AX246" s="38"/>
      <c r="AY246" s="38"/>
      <c r="AZ246" s="38"/>
      <c r="BA246" s="38"/>
      <c r="BB246" s="38"/>
      <c r="BC246" s="38"/>
      <c r="BD246" s="38"/>
    </row>
    <row r="247" spans="1:56" x14ac:dyDescent="0.25">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c r="AI247" s="38"/>
      <c r="AJ247" s="38"/>
      <c r="AK247" s="38"/>
      <c r="AL247" s="38"/>
      <c r="AM247" s="38"/>
      <c r="AN247" s="38"/>
      <c r="AO247" s="38"/>
      <c r="AP247" s="38"/>
      <c r="AQ247" s="38"/>
      <c r="AR247" s="38"/>
      <c r="AS247" s="38"/>
      <c r="AT247" s="38"/>
      <c r="AU247" s="38"/>
      <c r="AV247" s="38"/>
      <c r="AW247" s="38"/>
      <c r="AX247" s="38"/>
      <c r="AY247" s="38"/>
      <c r="AZ247" s="38"/>
      <c r="BA247" s="38"/>
      <c r="BB247" s="38"/>
      <c r="BC247" s="38"/>
      <c r="BD247" s="38"/>
    </row>
    <row r="248" spans="1:56" x14ac:dyDescent="0.25">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c r="AK248" s="38"/>
      <c r="AL248" s="38"/>
      <c r="AM248" s="38"/>
      <c r="AN248" s="38"/>
      <c r="AO248" s="38"/>
      <c r="AP248" s="38"/>
      <c r="AQ248" s="38"/>
      <c r="AR248" s="38"/>
      <c r="AS248" s="38"/>
      <c r="AT248" s="38"/>
      <c r="AU248" s="38"/>
      <c r="AV248" s="38"/>
      <c r="AW248" s="38"/>
      <c r="AX248" s="38"/>
      <c r="AY248" s="38"/>
      <c r="AZ248" s="38"/>
      <c r="BA248" s="38"/>
      <c r="BB248" s="38"/>
      <c r="BC248" s="38"/>
      <c r="BD248" s="38"/>
    </row>
    <row r="249" spans="1:56" x14ac:dyDescent="0.25">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c r="AI249" s="38"/>
      <c r="AJ249" s="38"/>
      <c r="AK249" s="38"/>
      <c r="AL249" s="38"/>
      <c r="AM249" s="38"/>
      <c r="AN249" s="38"/>
      <c r="AO249" s="38"/>
      <c r="AP249" s="38"/>
      <c r="AQ249" s="38"/>
      <c r="AR249" s="38"/>
      <c r="AS249" s="38"/>
      <c r="AT249" s="38"/>
      <c r="AU249" s="38"/>
      <c r="AV249" s="38"/>
      <c r="AW249" s="38"/>
      <c r="AX249" s="38"/>
      <c r="AY249" s="38"/>
      <c r="AZ249" s="38"/>
      <c r="BA249" s="38"/>
      <c r="BB249" s="38"/>
      <c r="BC249" s="38"/>
      <c r="BD249" s="38"/>
    </row>
    <row r="250" spans="1:56" x14ac:dyDescent="0.25">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c r="AR250" s="38"/>
      <c r="AS250" s="38"/>
      <c r="AT250" s="38"/>
      <c r="AU250" s="38"/>
      <c r="AV250" s="38"/>
      <c r="AW250" s="38"/>
      <c r="AX250" s="38"/>
      <c r="AY250" s="38"/>
      <c r="AZ250" s="38"/>
      <c r="BA250" s="38"/>
      <c r="BB250" s="38"/>
      <c r="BC250" s="38"/>
      <c r="BD250" s="38"/>
    </row>
    <row r="251" spans="1:56" x14ac:dyDescent="0.25">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c r="AO251" s="38"/>
      <c r="AP251" s="38"/>
      <c r="AQ251" s="38"/>
      <c r="AR251" s="38"/>
      <c r="AS251" s="38"/>
      <c r="AT251" s="38"/>
      <c r="AU251" s="38"/>
      <c r="AV251" s="38"/>
      <c r="AW251" s="38"/>
      <c r="AX251" s="38"/>
      <c r="AY251" s="38"/>
      <c r="AZ251" s="38"/>
      <c r="BA251" s="38"/>
      <c r="BB251" s="38"/>
      <c r="BC251" s="38"/>
      <c r="BD251" s="38"/>
    </row>
    <row r="252" spans="1:56" x14ac:dyDescent="0.25">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8"/>
      <c r="AN252" s="38"/>
      <c r="AO252" s="38"/>
      <c r="AP252" s="38"/>
      <c r="AQ252" s="38"/>
      <c r="AR252" s="38"/>
      <c r="AS252" s="38"/>
      <c r="AT252" s="38"/>
      <c r="AU252" s="38"/>
      <c r="AV252" s="38"/>
      <c r="AW252" s="38"/>
      <c r="AX252" s="38"/>
      <c r="AY252" s="38"/>
      <c r="AZ252" s="38"/>
      <c r="BA252" s="38"/>
      <c r="BB252" s="38"/>
      <c r="BC252" s="38"/>
      <c r="BD252" s="38"/>
    </row>
    <row r="253" spans="1:56" x14ac:dyDescent="0.25">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c r="AI253" s="38"/>
      <c r="AJ253" s="38"/>
      <c r="AK253" s="38"/>
      <c r="AL253" s="38"/>
      <c r="AM253" s="38"/>
      <c r="AN253" s="38"/>
      <c r="AO253" s="38"/>
      <c r="AP253" s="38"/>
      <c r="AQ253" s="38"/>
      <c r="AR253" s="38"/>
      <c r="AS253" s="38"/>
      <c r="AT253" s="38"/>
      <c r="AU253" s="38"/>
      <c r="AV253" s="38"/>
      <c r="AW253" s="38"/>
      <c r="AX253" s="38"/>
      <c r="AY253" s="38"/>
      <c r="AZ253" s="38"/>
      <c r="BA253" s="38"/>
      <c r="BB253" s="38"/>
      <c r="BC253" s="38"/>
      <c r="BD253" s="38"/>
    </row>
    <row r="254" spans="1:56" x14ac:dyDescent="0.25">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c r="AI254" s="38"/>
      <c r="AJ254" s="38"/>
      <c r="AK254" s="38"/>
      <c r="AL254" s="38"/>
      <c r="AM254" s="38"/>
      <c r="AN254" s="38"/>
      <c r="AO254" s="38"/>
      <c r="AP254" s="38"/>
      <c r="AQ254" s="38"/>
      <c r="AR254" s="38"/>
      <c r="AS254" s="38"/>
      <c r="AT254" s="38"/>
      <c r="AU254" s="38"/>
      <c r="AV254" s="38"/>
      <c r="AW254" s="38"/>
      <c r="AX254" s="38"/>
      <c r="AY254" s="38"/>
      <c r="AZ254" s="38"/>
      <c r="BA254" s="38"/>
      <c r="BB254" s="38"/>
      <c r="BC254" s="38"/>
      <c r="BD254" s="38"/>
    </row>
    <row r="255" spans="1:56" x14ac:dyDescent="0.25">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c r="AB255" s="38"/>
      <c r="AC255" s="38"/>
      <c r="AD255" s="38"/>
      <c r="AE255" s="38"/>
      <c r="AF255" s="38"/>
      <c r="AG255" s="38"/>
      <c r="AH255" s="38"/>
      <c r="AI255" s="38"/>
      <c r="AJ255" s="38"/>
      <c r="AK255" s="38"/>
      <c r="AL255" s="38"/>
      <c r="AM255" s="38"/>
      <c r="AN255" s="38"/>
      <c r="AO255" s="38"/>
      <c r="AP255" s="38"/>
      <c r="AQ255" s="38"/>
      <c r="AR255" s="38"/>
      <c r="AS255" s="38"/>
      <c r="AT255" s="38"/>
      <c r="AU255" s="38"/>
      <c r="AV255" s="38"/>
      <c r="AW255" s="38"/>
      <c r="AX255" s="38"/>
      <c r="AY255" s="38"/>
      <c r="AZ255" s="38"/>
      <c r="BA255" s="38"/>
      <c r="BB255" s="38"/>
      <c r="BC255" s="38"/>
      <c r="BD255" s="38"/>
    </row>
    <row r="256" spans="1:56" x14ac:dyDescent="0.25">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AH256" s="38"/>
      <c r="AI256" s="38"/>
      <c r="AJ256" s="38"/>
      <c r="AK256" s="38"/>
      <c r="AL256" s="38"/>
      <c r="AM256" s="38"/>
      <c r="AN256" s="38"/>
      <c r="AO256" s="38"/>
      <c r="AP256" s="38"/>
      <c r="AQ256" s="38"/>
      <c r="AR256" s="38"/>
      <c r="AS256" s="38"/>
      <c r="AT256" s="38"/>
      <c r="AU256" s="38"/>
      <c r="AV256" s="38"/>
      <c r="AW256" s="38"/>
      <c r="AX256" s="38"/>
      <c r="AY256" s="38"/>
      <c r="AZ256" s="38"/>
      <c r="BA256" s="38"/>
      <c r="BB256" s="38"/>
      <c r="BC256" s="38"/>
      <c r="BD256" s="38"/>
    </row>
    <row r="257" spans="1:56" x14ac:dyDescent="0.25">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c r="AI257" s="38"/>
      <c r="AJ257" s="38"/>
      <c r="AK257" s="38"/>
      <c r="AL257" s="38"/>
      <c r="AM257" s="38"/>
      <c r="AN257" s="38"/>
      <c r="AO257" s="38"/>
      <c r="AP257" s="38"/>
      <c r="AQ257" s="38"/>
      <c r="AR257" s="38"/>
      <c r="AS257" s="38"/>
      <c r="AT257" s="38"/>
      <c r="AU257" s="38"/>
      <c r="AV257" s="38"/>
      <c r="AW257" s="38"/>
      <c r="AX257" s="38"/>
      <c r="AY257" s="38"/>
      <c r="AZ257" s="38"/>
      <c r="BA257" s="38"/>
      <c r="BB257" s="38"/>
      <c r="BC257" s="38"/>
      <c r="BD257" s="38"/>
    </row>
    <row r="258" spans="1:56" x14ac:dyDescent="0.25">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c r="AI258" s="38"/>
      <c r="AJ258" s="38"/>
      <c r="AK258" s="38"/>
      <c r="AL258" s="38"/>
      <c r="AM258" s="38"/>
      <c r="AN258" s="38"/>
      <c r="AO258" s="38"/>
      <c r="AP258" s="38"/>
      <c r="AQ258" s="38"/>
      <c r="AR258" s="38"/>
      <c r="AS258" s="38"/>
      <c r="AT258" s="38"/>
      <c r="AU258" s="38"/>
      <c r="AV258" s="38"/>
      <c r="AW258" s="38"/>
      <c r="AX258" s="38"/>
      <c r="AY258" s="38"/>
      <c r="AZ258" s="38"/>
      <c r="BA258" s="38"/>
      <c r="BB258" s="38"/>
      <c r="BC258" s="38"/>
      <c r="BD258" s="38"/>
    </row>
    <row r="259" spans="1:56" x14ac:dyDescent="0.25">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c r="AI259" s="38"/>
      <c r="AJ259" s="38"/>
      <c r="AK259" s="38"/>
      <c r="AL259" s="38"/>
      <c r="AM259" s="38"/>
      <c r="AN259" s="38"/>
      <c r="AO259" s="38"/>
      <c r="AP259" s="38"/>
      <c r="AQ259" s="38"/>
      <c r="AR259" s="38"/>
      <c r="AS259" s="38"/>
      <c r="AT259" s="38"/>
      <c r="AU259" s="38"/>
      <c r="AV259" s="38"/>
      <c r="AW259" s="38"/>
      <c r="AX259" s="38"/>
      <c r="AY259" s="38"/>
      <c r="AZ259" s="38"/>
      <c r="BA259" s="38"/>
      <c r="BB259" s="38"/>
      <c r="BC259" s="38"/>
      <c r="BD259" s="38"/>
    </row>
    <row r="260" spans="1:56" x14ac:dyDescent="0.25">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8"/>
      <c r="AN260" s="38"/>
      <c r="AO260" s="38"/>
      <c r="AP260" s="38"/>
      <c r="AQ260" s="38"/>
      <c r="AR260" s="38"/>
      <c r="AS260" s="38"/>
      <c r="AT260" s="38"/>
      <c r="AU260" s="38"/>
      <c r="AV260" s="38"/>
      <c r="AW260" s="38"/>
      <c r="AX260" s="38"/>
      <c r="AY260" s="38"/>
      <c r="AZ260" s="38"/>
      <c r="BA260" s="38"/>
      <c r="BB260" s="38"/>
      <c r="BC260" s="38"/>
      <c r="BD260" s="38"/>
    </row>
    <row r="261" spans="1:56" x14ac:dyDescent="0.25">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8"/>
      <c r="AJ261" s="38"/>
      <c r="AK261" s="38"/>
      <c r="AL261" s="38"/>
      <c r="AM261" s="38"/>
      <c r="AN261" s="38"/>
      <c r="AO261" s="38"/>
      <c r="AP261" s="38"/>
      <c r="AQ261" s="38"/>
      <c r="AR261" s="38"/>
      <c r="AS261" s="38"/>
      <c r="AT261" s="38"/>
      <c r="AU261" s="38"/>
      <c r="AV261" s="38"/>
      <c r="AW261" s="38"/>
      <c r="AX261" s="38"/>
      <c r="AY261" s="38"/>
      <c r="AZ261" s="38"/>
      <c r="BA261" s="38"/>
      <c r="BB261" s="38"/>
      <c r="BC261" s="38"/>
      <c r="BD261" s="38"/>
    </row>
    <row r="262" spans="1:56" x14ac:dyDescent="0.25">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c r="AN262" s="38"/>
      <c r="AO262" s="38"/>
      <c r="AP262" s="38"/>
      <c r="AQ262" s="38"/>
      <c r="AR262" s="38"/>
      <c r="AS262" s="38"/>
      <c r="AT262" s="38"/>
      <c r="AU262" s="38"/>
      <c r="AV262" s="38"/>
      <c r="AW262" s="38"/>
      <c r="AX262" s="38"/>
      <c r="AY262" s="38"/>
      <c r="AZ262" s="38"/>
      <c r="BA262" s="38"/>
      <c r="BB262" s="38"/>
      <c r="BC262" s="38"/>
      <c r="BD262" s="38"/>
    </row>
    <row r="263" spans="1:56" x14ac:dyDescent="0.25">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c r="AI263" s="38"/>
      <c r="AJ263" s="38"/>
      <c r="AK263" s="38"/>
      <c r="AL263" s="38"/>
      <c r="AM263" s="38"/>
      <c r="AN263" s="38"/>
      <c r="AO263" s="38"/>
      <c r="AP263" s="38"/>
      <c r="AQ263" s="38"/>
      <c r="AR263" s="38"/>
      <c r="AS263" s="38"/>
      <c r="AT263" s="38"/>
      <c r="AU263" s="38"/>
      <c r="AV263" s="38"/>
      <c r="AW263" s="38"/>
      <c r="AX263" s="38"/>
      <c r="AY263" s="38"/>
      <c r="AZ263" s="38"/>
      <c r="BA263" s="38"/>
      <c r="BB263" s="38"/>
      <c r="BC263" s="38"/>
      <c r="BD263" s="38"/>
    </row>
    <row r="264" spans="1:56" x14ac:dyDescent="0.25">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c r="AI264" s="38"/>
      <c r="AJ264" s="38"/>
      <c r="AK264" s="38"/>
      <c r="AL264" s="38"/>
      <c r="AM264" s="38"/>
      <c r="AN264" s="38"/>
      <c r="AO264" s="38"/>
      <c r="AP264" s="38"/>
      <c r="AQ264" s="38"/>
      <c r="AR264" s="38"/>
      <c r="AS264" s="38"/>
      <c r="AT264" s="38"/>
      <c r="AU264" s="38"/>
      <c r="AV264" s="38"/>
      <c r="AW264" s="38"/>
      <c r="AX264" s="38"/>
      <c r="AY264" s="38"/>
      <c r="AZ264" s="38"/>
      <c r="BA264" s="38"/>
      <c r="BB264" s="38"/>
      <c r="BC264" s="38"/>
      <c r="BD264" s="38"/>
    </row>
    <row r="265" spans="1:56" x14ac:dyDescent="0.25">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8"/>
      <c r="AN265" s="38"/>
      <c r="AO265" s="38"/>
      <c r="AP265" s="38"/>
      <c r="AQ265" s="38"/>
      <c r="AR265" s="38"/>
      <c r="AS265" s="38"/>
      <c r="AT265" s="38"/>
      <c r="AU265" s="38"/>
      <c r="AV265" s="38"/>
      <c r="AW265" s="38"/>
      <c r="AX265" s="38"/>
      <c r="AY265" s="38"/>
      <c r="AZ265" s="38"/>
      <c r="BA265" s="38"/>
      <c r="BB265" s="38"/>
      <c r="BC265" s="38"/>
      <c r="BD265" s="38"/>
    </row>
    <row r="266" spans="1:56" x14ac:dyDescent="0.25">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c r="AI266" s="38"/>
      <c r="AJ266" s="38"/>
      <c r="AK266" s="38"/>
      <c r="AL266" s="38"/>
      <c r="AM266" s="38"/>
      <c r="AN266" s="38"/>
      <c r="AO266" s="38"/>
      <c r="AP266" s="38"/>
      <c r="AQ266" s="38"/>
      <c r="AR266" s="38"/>
      <c r="AS266" s="38"/>
      <c r="AT266" s="38"/>
      <c r="AU266" s="38"/>
      <c r="AV266" s="38"/>
      <c r="AW266" s="38"/>
      <c r="AX266" s="38"/>
      <c r="AY266" s="38"/>
      <c r="AZ266" s="38"/>
      <c r="BA266" s="38"/>
      <c r="BB266" s="38"/>
      <c r="BC266" s="38"/>
      <c r="BD266" s="38"/>
    </row>
    <row r="267" spans="1:56" x14ac:dyDescent="0.25">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c r="AI267" s="38"/>
      <c r="AJ267" s="38"/>
      <c r="AK267" s="38"/>
      <c r="AL267" s="38"/>
      <c r="AM267" s="38"/>
      <c r="AN267" s="38"/>
      <c r="AO267" s="38"/>
      <c r="AP267" s="38"/>
      <c r="AQ267" s="38"/>
      <c r="AR267" s="38"/>
      <c r="AS267" s="38"/>
      <c r="AT267" s="38"/>
      <c r="AU267" s="38"/>
      <c r="AV267" s="38"/>
      <c r="AW267" s="38"/>
      <c r="AX267" s="38"/>
      <c r="AY267" s="38"/>
      <c r="AZ267" s="38"/>
      <c r="BA267" s="38"/>
      <c r="BB267" s="38"/>
      <c r="BC267" s="38"/>
      <c r="BD267" s="38"/>
    </row>
    <row r="268" spans="1:56" x14ac:dyDescent="0.25">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8"/>
      <c r="AN268" s="38"/>
      <c r="AO268" s="38"/>
      <c r="AP268" s="38"/>
      <c r="AQ268" s="38"/>
      <c r="AR268" s="38"/>
      <c r="AS268" s="38"/>
      <c r="AT268" s="38"/>
      <c r="AU268" s="38"/>
      <c r="AV268" s="38"/>
      <c r="AW268" s="38"/>
      <c r="AX268" s="38"/>
      <c r="AY268" s="38"/>
      <c r="AZ268" s="38"/>
      <c r="BA268" s="38"/>
      <c r="BB268" s="38"/>
      <c r="BC268" s="38"/>
      <c r="BD268" s="38"/>
    </row>
    <row r="269" spans="1:56" x14ac:dyDescent="0.25">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c r="AI269" s="38"/>
      <c r="AJ269" s="38"/>
      <c r="AK269" s="38"/>
      <c r="AL269" s="38"/>
      <c r="AM269" s="38"/>
      <c r="AN269" s="38"/>
      <c r="AO269" s="38"/>
      <c r="AP269" s="38"/>
      <c r="AQ269" s="38"/>
      <c r="AR269" s="38"/>
      <c r="AS269" s="38"/>
      <c r="AT269" s="38"/>
      <c r="AU269" s="38"/>
      <c r="AV269" s="38"/>
      <c r="AW269" s="38"/>
      <c r="AX269" s="38"/>
      <c r="AY269" s="38"/>
      <c r="AZ269" s="38"/>
      <c r="BA269" s="38"/>
      <c r="BB269" s="38"/>
      <c r="BC269" s="38"/>
      <c r="BD269" s="38"/>
    </row>
    <row r="270" spans="1:56" x14ac:dyDescent="0.25">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c r="AN270" s="38"/>
      <c r="AO270" s="38"/>
      <c r="AP270" s="38"/>
      <c r="AQ270" s="38"/>
      <c r="AR270" s="38"/>
      <c r="AS270" s="38"/>
      <c r="AT270" s="38"/>
      <c r="AU270" s="38"/>
      <c r="AV270" s="38"/>
      <c r="AW270" s="38"/>
      <c r="AX270" s="38"/>
      <c r="AY270" s="38"/>
      <c r="AZ270" s="38"/>
      <c r="BA270" s="38"/>
      <c r="BB270" s="38"/>
      <c r="BC270" s="38"/>
      <c r="BD270" s="38"/>
    </row>
    <row r="271" spans="1:56" x14ac:dyDescent="0.25">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c r="AI271" s="38"/>
      <c r="AJ271" s="38"/>
      <c r="AK271" s="38"/>
      <c r="AL271" s="38"/>
      <c r="AM271" s="38"/>
      <c r="AN271" s="38"/>
      <c r="AO271" s="38"/>
      <c r="AP271" s="38"/>
      <c r="AQ271" s="38"/>
      <c r="AR271" s="38"/>
      <c r="AS271" s="38"/>
      <c r="AT271" s="38"/>
      <c r="AU271" s="38"/>
      <c r="AV271" s="38"/>
      <c r="AW271" s="38"/>
      <c r="AX271" s="38"/>
      <c r="AY271" s="38"/>
      <c r="AZ271" s="38"/>
      <c r="BA271" s="38"/>
      <c r="BB271" s="38"/>
      <c r="BC271" s="38"/>
      <c r="BD271" s="38"/>
    </row>
    <row r="272" spans="1:56" x14ac:dyDescent="0.25">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c r="AI272" s="38"/>
      <c r="AJ272" s="38"/>
      <c r="AK272" s="38"/>
      <c r="AL272" s="38"/>
      <c r="AM272" s="38"/>
      <c r="AN272" s="38"/>
      <c r="AO272" s="38"/>
      <c r="AP272" s="38"/>
      <c r="AQ272" s="38"/>
      <c r="AR272" s="38"/>
      <c r="AS272" s="38"/>
      <c r="AT272" s="38"/>
      <c r="AU272" s="38"/>
      <c r="AV272" s="38"/>
      <c r="AW272" s="38"/>
      <c r="AX272" s="38"/>
      <c r="AY272" s="38"/>
      <c r="AZ272" s="38"/>
      <c r="BA272" s="38"/>
      <c r="BB272" s="38"/>
      <c r="BC272" s="38"/>
      <c r="BD272" s="38"/>
    </row>
    <row r="273" spans="1:56" x14ac:dyDescent="0.25">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c r="AI273" s="38"/>
      <c r="AJ273" s="38"/>
      <c r="AK273" s="38"/>
      <c r="AL273" s="38"/>
      <c r="AM273" s="38"/>
      <c r="AN273" s="38"/>
      <c r="AO273" s="38"/>
      <c r="AP273" s="38"/>
      <c r="AQ273" s="38"/>
      <c r="AR273" s="38"/>
      <c r="AS273" s="38"/>
      <c r="AT273" s="38"/>
      <c r="AU273" s="38"/>
      <c r="AV273" s="38"/>
      <c r="AW273" s="38"/>
      <c r="AX273" s="38"/>
      <c r="AY273" s="38"/>
      <c r="AZ273" s="38"/>
      <c r="BA273" s="38"/>
      <c r="BB273" s="38"/>
      <c r="BC273" s="38"/>
      <c r="BD273" s="38"/>
    </row>
    <row r="274" spans="1:56" x14ac:dyDescent="0.25">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c r="AI274" s="38"/>
      <c r="AJ274" s="38"/>
      <c r="AK274" s="38"/>
      <c r="AL274" s="38"/>
      <c r="AM274" s="38"/>
      <c r="AN274" s="38"/>
      <c r="AO274" s="38"/>
      <c r="AP274" s="38"/>
      <c r="AQ274" s="38"/>
      <c r="AR274" s="38"/>
      <c r="AS274" s="38"/>
      <c r="AT274" s="38"/>
      <c r="AU274" s="38"/>
      <c r="AV274" s="38"/>
      <c r="AW274" s="38"/>
      <c r="AX274" s="38"/>
      <c r="AY274" s="38"/>
      <c r="AZ274" s="38"/>
      <c r="BA274" s="38"/>
      <c r="BB274" s="38"/>
      <c r="BC274" s="38"/>
      <c r="BD274" s="38"/>
    </row>
    <row r="275" spans="1:56" x14ac:dyDescent="0.25">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c r="AI275" s="38"/>
      <c r="AJ275" s="38"/>
      <c r="AK275" s="38"/>
      <c r="AL275" s="38"/>
      <c r="AM275" s="38"/>
      <c r="AN275" s="38"/>
      <c r="AO275" s="38"/>
      <c r="AP275" s="38"/>
      <c r="AQ275" s="38"/>
      <c r="AR275" s="38"/>
      <c r="AS275" s="38"/>
      <c r="AT275" s="38"/>
      <c r="AU275" s="38"/>
      <c r="AV275" s="38"/>
      <c r="AW275" s="38"/>
      <c r="AX275" s="38"/>
      <c r="AY275" s="38"/>
      <c r="AZ275" s="38"/>
      <c r="BA275" s="38"/>
      <c r="BB275" s="38"/>
      <c r="BC275" s="38"/>
      <c r="BD275" s="38"/>
    </row>
    <row r="276" spans="1:56" x14ac:dyDescent="0.25">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c r="AI276" s="38"/>
      <c r="AJ276" s="38"/>
      <c r="AK276" s="38"/>
      <c r="AL276" s="38"/>
      <c r="AM276" s="38"/>
      <c r="AN276" s="38"/>
      <c r="AO276" s="38"/>
      <c r="AP276" s="38"/>
      <c r="AQ276" s="38"/>
      <c r="AR276" s="38"/>
      <c r="AS276" s="38"/>
      <c r="AT276" s="38"/>
      <c r="AU276" s="38"/>
      <c r="AV276" s="38"/>
      <c r="AW276" s="38"/>
      <c r="AX276" s="38"/>
      <c r="AY276" s="38"/>
      <c r="AZ276" s="38"/>
      <c r="BA276" s="38"/>
      <c r="BB276" s="38"/>
      <c r="BC276" s="38"/>
      <c r="BD276" s="38"/>
    </row>
    <row r="277" spans="1:56" x14ac:dyDescent="0.25">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c r="AI277" s="38"/>
      <c r="AJ277" s="38"/>
      <c r="AK277" s="38"/>
      <c r="AL277" s="38"/>
      <c r="AM277" s="38"/>
      <c r="AN277" s="38"/>
      <c r="AO277" s="38"/>
      <c r="AP277" s="38"/>
      <c r="AQ277" s="38"/>
      <c r="AR277" s="38"/>
      <c r="AS277" s="38"/>
      <c r="AT277" s="38"/>
      <c r="AU277" s="38"/>
      <c r="AV277" s="38"/>
      <c r="AW277" s="38"/>
      <c r="AX277" s="38"/>
      <c r="AY277" s="38"/>
      <c r="AZ277" s="38"/>
      <c r="BA277" s="38"/>
      <c r="BB277" s="38"/>
      <c r="BC277" s="38"/>
      <c r="BD277" s="38"/>
    </row>
    <row r="278" spans="1:56" x14ac:dyDescent="0.25">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8"/>
      <c r="AN278" s="38"/>
      <c r="AO278" s="38"/>
      <c r="AP278" s="38"/>
      <c r="AQ278" s="38"/>
      <c r="AR278" s="38"/>
      <c r="AS278" s="38"/>
      <c r="AT278" s="38"/>
      <c r="AU278" s="38"/>
      <c r="AV278" s="38"/>
      <c r="AW278" s="38"/>
      <c r="AX278" s="38"/>
      <c r="AY278" s="38"/>
      <c r="AZ278" s="38"/>
      <c r="BA278" s="38"/>
      <c r="BB278" s="38"/>
      <c r="BC278" s="38"/>
      <c r="BD278" s="38"/>
    </row>
    <row r="279" spans="1:56" x14ac:dyDescent="0.25">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c r="AI279" s="38"/>
      <c r="AJ279" s="38"/>
      <c r="AK279" s="38"/>
      <c r="AL279" s="38"/>
      <c r="AM279" s="38"/>
      <c r="AN279" s="38"/>
      <c r="AO279" s="38"/>
      <c r="AP279" s="38"/>
      <c r="AQ279" s="38"/>
      <c r="AR279" s="38"/>
      <c r="AS279" s="38"/>
      <c r="AT279" s="38"/>
      <c r="AU279" s="38"/>
      <c r="AV279" s="38"/>
      <c r="AW279" s="38"/>
      <c r="AX279" s="38"/>
      <c r="AY279" s="38"/>
      <c r="AZ279" s="38"/>
      <c r="BA279" s="38"/>
      <c r="BB279" s="38"/>
      <c r="BC279" s="38"/>
      <c r="BD279" s="38"/>
    </row>
    <row r="280" spans="1:56" x14ac:dyDescent="0.25">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8"/>
      <c r="AN280" s="38"/>
      <c r="AO280" s="38"/>
      <c r="AP280" s="38"/>
      <c r="AQ280" s="38"/>
      <c r="AR280" s="38"/>
      <c r="AS280" s="38"/>
      <c r="AT280" s="38"/>
      <c r="AU280" s="38"/>
      <c r="AV280" s="38"/>
      <c r="AW280" s="38"/>
      <c r="AX280" s="38"/>
      <c r="AY280" s="38"/>
      <c r="AZ280" s="38"/>
      <c r="BA280" s="38"/>
      <c r="BB280" s="38"/>
      <c r="BC280" s="38"/>
      <c r="BD280" s="38"/>
    </row>
    <row r="281" spans="1:56" x14ac:dyDescent="0.25">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8"/>
      <c r="AF281" s="38"/>
      <c r="AG281" s="38"/>
      <c r="AH281" s="38"/>
      <c r="AI281" s="38"/>
      <c r="AJ281" s="38"/>
      <c r="AK281" s="38"/>
      <c r="AL281" s="38"/>
      <c r="AM281" s="38"/>
      <c r="AN281" s="38"/>
      <c r="AO281" s="38"/>
      <c r="AP281" s="38"/>
      <c r="AQ281" s="38"/>
      <c r="AR281" s="38"/>
      <c r="AS281" s="38"/>
      <c r="AT281" s="38"/>
      <c r="AU281" s="38"/>
      <c r="AV281" s="38"/>
      <c r="AW281" s="38"/>
      <c r="AX281" s="38"/>
      <c r="AY281" s="38"/>
      <c r="AZ281" s="38"/>
      <c r="BA281" s="38"/>
      <c r="BB281" s="38"/>
      <c r="BC281" s="38"/>
      <c r="BD281" s="38"/>
    </row>
    <row r="282" spans="1:56" x14ac:dyDescent="0.25">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c r="AI282" s="38"/>
      <c r="AJ282" s="38"/>
      <c r="AK282" s="38"/>
      <c r="AL282" s="38"/>
      <c r="AM282" s="38"/>
      <c r="AN282" s="38"/>
      <c r="AO282" s="38"/>
      <c r="AP282" s="38"/>
      <c r="AQ282" s="38"/>
      <c r="AR282" s="38"/>
      <c r="AS282" s="38"/>
      <c r="AT282" s="38"/>
      <c r="AU282" s="38"/>
      <c r="AV282" s="38"/>
      <c r="AW282" s="38"/>
      <c r="AX282" s="38"/>
      <c r="AY282" s="38"/>
      <c r="AZ282" s="38"/>
      <c r="BA282" s="38"/>
      <c r="BB282" s="38"/>
      <c r="BC282" s="38"/>
      <c r="BD282" s="38"/>
    </row>
    <row r="283" spans="1:56" x14ac:dyDescent="0.25">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8"/>
      <c r="AF283" s="38"/>
      <c r="AG283" s="38"/>
      <c r="AH283" s="38"/>
      <c r="AI283" s="38"/>
      <c r="AJ283" s="38"/>
      <c r="AK283" s="38"/>
      <c r="AL283" s="38"/>
      <c r="AM283" s="38"/>
      <c r="AN283" s="38"/>
      <c r="AO283" s="38"/>
      <c r="AP283" s="38"/>
      <c r="AQ283" s="38"/>
      <c r="AR283" s="38"/>
      <c r="AS283" s="38"/>
      <c r="AT283" s="38"/>
      <c r="AU283" s="38"/>
      <c r="AV283" s="38"/>
      <c r="AW283" s="38"/>
      <c r="AX283" s="38"/>
      <c r="AY283" s="38"/>
      <c r="AZ283" s="38"/>
      <c r="BA283" s="38"/>
      <c r="BB283" s="38"/>
      <c r="BC283" s="38"/>
      <c r="BD283" s="38"/>
    </row>
    <row r="284" spans="1:56" x14ac:dyDescent="0.25">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8"/>
      <c r="AF284" s="38"/>
      <c r="AG284" s="38"/>
      <c r="AH284" s="38"/>
      <c r="AI284" s="38"/>
      <c r="AJ284" s="38"/>
      <c r="AK284" s="38"/>
      <c r="AL284" s="38"/>
      <c r="AM284" s="38"/>
      <c r="AN284" s="38"/>
      <c r="AO284" s="38"/>
      <c r="AP284" s="38"/>
      <c r="AQ284" s="38"/>
      <c r="AR284" s="38"/>
      <c r="AS284" s="38"/>
      <c r="AT284" s="38"/>
      <c r="AU284" s="38"/>
      <c r="AV284" s="38"/>
      <c r="AW284" s="38"/>
      <c r="AX284" s="38"/>
      <c r="AY284" s="38"/>
      <c r="AZ284" s="38"/>
      <c r="BA284" s="38"/>
      <c r="BB284" s="38"/>
      <c r="BC284" s="38"/>
      <c r="BD284" s="38"/>
    </row>
    <row r="285" spans="1:56" x14ac:dyDescent="0.25">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c r="AH285" s="38"/>
      <c r="AI285" s="38"/>
      <c r="AJ285" s="38"/>
      <c r="AK285" s="38"/>
      <c r="AL285" s="38"/>
      <c r="AM285" s="38"/>
      <c r="AN285" s="38"/>
      <c r="AO285" s="38"/>
      <c r="AP285" s="38"/>
      <c r="AQ285" s="38"/>
      <c r="AR285" s="38"/>
      <c r="AS285" s="38"/>
      <c r="AT285" s="38"/>
      <c r="AU285" s="38"/>
      <c r="AV285" s="38"/>
      <c r="AW285" s="38"/>
      <c r="AX285" s="38"/>
      <c r="AY285" s="38"/>
      <c r="AZ285" s="38"/>
      <c r="BA285" s="38"/>
      <c r="BB285" s="38"/>
      <c r="BC285" s="38"/>
      <c r="BD285" s="38"/>
    </row>
    <row r="286" spans="1:56" x14ac:dyDescent="0.25">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8"/>
      <c r="AF286" s="38"/>
      <c r="AG286" s="38"/>
      <c r="AH286" s="38"/>
      <c r="AI286" s="38"/>
      <c r="AJ286" s="38"/>
      <c r="AK286" s="38"/>
      <c r="AL286" s="38"/>
      <c r="AM286" s="38"/>
      <c r="AN286" s="38"/>
      <c r="AO286" s="38"/>
      <c r="AP286" s="38"/>
      <c r="AQ286" s="38"/>
      <c r="AR286" s="38"/>
      <c r="AS286" s="38"/>
      <c r="AT286" s="38"/>
      <c r="AU286" s="38"/>
      <c r="AV286" s="38"/>
      <c r="AW286" s="38"/>
      <c r="AX286" s="38"/>
      <c r="AY286" s="38"/>
      <c r="AZ286" s="38"/>
      <c r="BA286" s="38"/>
      <c r="BB286" s="38"/>
      <c r="BC286" s="38"/>
      <c r="BD286" s="38"/>
    </row>
    <row r="287" spans="1:56" x14ac:dyDescent="0.25">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c r="AI287" s="38"/>
      <c r="AJ287" s="38"/>
      <c r="AK287" s="38"/>
      <c r="AL287" s="38"/>
      <c r="AM287" s="38"/>
      <c r="AN287" s="38"/>
      <c r="AO287" s="38"/>
      <c r="AP287" s="38"/>
      <c r="AQ287" s="38"/>
      <c r="AR287" s="38"/>
      <c r="AS287" s="38"/>
      <c r="AT287" s="38"/>
      <c r="AU287" s="38"/>
      <c r="AV287" s="38"/>
      <c r="AW287" s="38"/>
      <c r="AX287" s="38"/>
      <c r="AY287" s="38"/>
      <c r="AZ287" s="38"/>
      <c r="BA287" s="38"/>
      <c r="BB287" s="38"/>
      <c r="BC287" s="38"/>
      <c r="BD287" s="38"/>
    </row>
    <row r="288" spans="1:56" x14ac:dyDescent="0.25">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8"/>
      <c r="AF288" s="38"/>
      <c r="AG288" s="38"/>
      <c r="AH288" s="38"/>
      <c r="AI288" s="38"/>
      <c r="AJ288" s="38"/>
      <c r="AK288" s="38"/>
      <c r="AL288" s="38"/>
      <c r="AM288" s="38"/>
      <c r="AN288" s="38"/>
      <c r="AO288" s="38"/>
      <c r="AP288" s="38"/>
      <c r="AQ288" s="38"/>
      <c r="AR288" s="38"/>
      <c r="AS288" s="38"/>
      <c r="AT288" s="38"/>
      <c r="AU288" s="38"/>
      <c r="AV288" s="38"/>
      <c r="AW288" s="38"/>
      <c r="AX288" s="38"/>
      <c r="AY288" s="38"/>
      <c r="AZ288" s="38"/>
      <c r="BA288" s="38"/>
      <c r="BB288" s="38"/>
      <c r="BC288" s="38"/>
      <c r="BD288" s="38"/>
    </row>
    <row r="289" spans="1:56" x14ac:dyDescent="0.25">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8"/>
      <c r="AF289" s="38"/>
      <c r="AG289" s="38"/>
      <c r="AH289" s="38"/>
      <c r="AI289" s="38"/>
      <c r="AJ289" s="38"/>
      <c r="AK289" s="38"/>
      <c r="AL289" s="38"/>
      <c r="AM289" s="38"/>
      <c r="AN289" s="38"/>
      <c r="AO289" s="38"/>
      <c r="AP289" s="38"/>
      <c r="AQ289" s="38"/>
      <c r="AR289" s="38"/>
      <c r="AS289" s="38"/>
      <c r="AT289" s="38"/>
      <c r="AU289" s="38"/>
      <c r="AV289" s="38"/>
      <c r="AW289" s="38"/>
      <c r="AX289" s="38"/>
      <c r="AY289" s="38"/>
      <c r="AZ289" s="38"/>
      <c r="BA289" s="38"/>
      <c r="BB289" s="38"/>
      <c r="BC289" s="38"/>
      <c r="BD289" s="38"/>
    </row>
    <row r="290" spans="1:56" x14ac:dyDescent="0.25">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c r="AH290" s="38"/>
      <c r="AI290" s="38"/>
      <c r="AJ290" s="38"/>
      <c r="AK290" s="38"/>
      <c r="AL290" s="38"/>
      <c r="AM290" s="38"/>
      <c r="AN290" s="38"/>
      <c r="AO290" s="38"/>
      <c r="AP290" s="38"/>
      <c r="AQ290" s="38"/>
      <c r="AR290" s="38"/>
      <c r="AS290" s="38"/>
      <c r="AT290" s="38"/>
      <c r="AU290" s="38"/>
      <c r="AV290" s="38"/>
      <c r="AW290" s="38"/>
      <c r="AX290" s="38"/>
      <c r="AY290" s="38"/>
      <c r="AZ290" s="38"/>
      <c r="BA290" s="38"/>
      <c r="BB290" s="38"/>
      <c r="BC290" s="38"/>
      <c r="BD290" s="38"/>
    </row>
    <row r="291" spans="1:56" x14ac:dyDescent="0.25">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c r="AI291" s="38"/>
      <c r="AJ291" s="38"/>
      <c r="AK291" s="38"/>
      <c r="AL291" s="38"/>
      <c r="AM291" s="38"/>
      <c r="AN291" s="38"/>
      <c r="AO291" s="38"/>
      <c r="AP291" s="38"/>
      <c r="AQ291" s="38"/>
      <c r="AR291" s="38"/>
      <c r="AS291" s="38"/>
      <c r="AT291" s="38"/>
      <c r="AU291" s="38"/>
      <c r="AV291" s="38"/>
      <c r="AW291" s="38"/>
      <c r="AX291" s="38"/>
      <c r="AY291" s="38"/>
      <c r="AZ291" s="38"/>
      <c r="BA291" s="38"/>
      <c r="BB291" s="38"/>
      <c r="BC291" s="38"/>
      <c r="BD291" s="38"/>
    </row>
    <row r="292" spans="1:56" x14ac:dyDescent="0.25">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c r="AI292" s="38"/>
      <c r="AJ292" s="38"/>
      <c r="AK292" s="38"/>
      <c r="AL292" s="38"/>
      <c r="AM292" s="38"/>
      <c r="AN292" s="38"/>
      <c r="AO292" s="38"/>
      <c r="AP292" s="38"/>
      <c r="AQ292" s="38"/>
      <c r="AR292" s="38"/>
      <c r="AS292" s="38"/>
      <c r="AT292" s="38"/>
      <c r="AU292" s="38"/>
      <c r="AV292" s="38"/>
      <c r="AW292" s="38"/>
      <c r="AX292" s="38"/>
      <c r="AY292" s="38"/>
      <c r="AZ292" s="38"/>
      <c r="BA292" s="38"/>
      <c r="BB292" s="38"/>
      <c r="BC292" s="38"/>
      <c r="BD292" s="38"/>
    </row>
    <row r="293" spans="1:56" x14ac:dyDescent="0.25">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c r="AB293" s="38"/>
      <c r="AC293" s="38"/>
      <c r="AD293" s="38"/>
      <c r="AE293" s="38"/>
      <c r="AF293" s="38"/>
      <c r="AG293" s="38"/>
      <c r="AH293" s="38"/>
      <c r="AI293" s="38"/>
      <c r="AJ293" s="38"/>
      <c r="AK293" s="38"/>
      <c r="AL293" s="38"/>
      <c r="AM293" s="38"/>
      <c r="AN293" s="38"/>
      <c r="AO293" s="38"/>
      <c r="AP293" s="38"/>
      <c r="AQ293" s="38"/>
      <c r="AR293" s="38"/>
      <c r="AS293" s="38"/>
      <c r="AT293" s="38"/>
      <c r="AU293" s="38"/>
      <c r="AV293" s="38"/>
      <c r="AW293" s="38"/>
      <c r="AX293" s="38"/>
      <c r="AY293" s="38"/>
      <c r="AZ293" s="38"/>
      <c r="BA293" s="38"/>
      <c r="BB293" s="38"/>
      <c r="BC293" s="38"/>
      <c r="BD293" s="38"/>
    </row>
    <row r="294" spans="1:56" x14ac:dyDescent="0.25">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c r="AI294" s="38"/>
      <c r="AJ294" s="38"/>
      <c r="AK294" s="38"/>
      <c r="AL294" s="38"/>
      <c r="AM294" s="38"/>
      <c r="AN294" s="38"/>
      <c r="AO294" s="38"/>
      <c r="AP294" s="38"/>
      <c r="AQ294" s="38"/>
      <c r="AR294" s="38"/>
      <c r="AS294" s="38"/>
      <c r="AT294" s="38"/>
      <c r="AU294" s="38"/>
      <c r="AV294" s="38"/>
      <c r="AW294" s="38"/>
      <c r="AX294" s="38"/>
      <c r="AY294" s="38"/>
      <c r="AZ294" s="38"/>
      <c r="BA294" s="38"/>
      <c r="BB294" s="38"/>
      <c r="BC294" s="38"/>
      <c r="BD294" s="38"/>
    </row>
    <row r="295" spans="1:56" x14ac:dyDescent="0.25">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c r="AI295" s="38"/>
      <c r="AJ295" s="38"/>
      <c r="AK295" s="38"/>
      <c r="AL295" s="38"/>
      <c r="AM295" s="38"/>
      <c r="AN295" s="38"/>
      <c r="AO295" s="38"/>
      <c r="AP295" s="38"/>
      <c r="AQ295" s="38"/>
      <c r="AR295" s="38"/>
      <c r="AS295" s="38"/>
      <c r="AT295" s="38"/>
      <c r="AU295" s="38"/>
      <c r="AV295" s="38"/>
      <c r="AW295" s="38"/>
      <c r="AX295" s="38"/>
      <c r="AY295" s="38"/>
      <c r="AZ295" s="38"/>
      <c r="BA295" s="38"/>
      <c r="BB295" s="38"/>
      <c r="BC295" s="38"/>
      <c r="BD295" s="38"/>
    </row>
    <row r="296" spans="1:56" x14ac:dyDescent="0.25">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c r="AI296" s="38"/>
      <c r="AJ296" s="38"/>
      <c r="AK296" s="38"/>
      <c r="AL296" s="38"/>
      <c r="AM296" s="38"/>
      <c r="AN296" s="38"/>
      <c r="AO296" s="38"/>
      <c r="AP296" s="38"/>
      <c r="AQ296" s="38"/>
      <c r="AR296" s="38"/>
      <c r="AS296" s="38"/>
      <c r="AT296" s="38"/>
      <c r="AU296" s="38"/>
      <c r="AV296" s="38"/>
      <c r="AW296" s="38"/>
      <c r="AX296" s="38"/>
      <c r="AY296" s="38"/>
      <c r="AZ296" s="38"/>
      <c r="BA296" s="38"/>
      <c r="BB296" s="38"/>
      <c r="BC296" s="38"/>
      <c r="BD296" s="38"/>
    </row>
    <row r="297" spans="1:56" x14ac:dyDescent="0.25">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c r="AH297" s="38"/>
      <c r="AI297" s="38"/>
      <c r="AJ297" s="38"/>
      <c r="AK297" s="38"/>
      <c r="AL297" s="38"/>
      <c r="AM297" s="38"/>
      <c r="AN297" s="38"/>
      <c r="AO297" s="38"/>
      <c r="AP297" s="38"/>
      <c r="AQ297" s="38"/>
      <c r="AR297" s="38"/>
      <c r="AS297" s="38"/>
      <c r="AT297" s="38"/>
      <c r="AU297" s="38"/>
      <c r="AV297" s="38"/>
      <c r="AW297" s="38"/>
      <c r="AX297" s="38"/>
      <c r="AY297" s="38"/>
      <c r="AZ297" s="38"/>
      <c r="BA297" s="38"/>
      <c r="BB297" s="38"/>
      <c r="BC297" s="38"/>
      <c r="BD297" s="38"/>
    </row>
    <row r="298" spans="1:56" x14ac:dyDescent="0.25">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c r="AI298" s="38"/>
      <c r="AJ298" s="38"/>
      <c r="AK298" s="38"/>
      <c r="AL298" s="38"/>
      <c r="AM298" s="38"/>
      <c r="AN298" s="38"/>
      <c r="AO298" s="38"/>
      <c r="AP298" s="38"/>
      <c r="AQ298" s="38"/>
      <c r="AR298" s="38"/>
      <c r="AS298" s="38"/>
      <c r="AT298" s="38"/>
      <c r="AU298" s="38"/>
      <c r="AV298" s="38"/>
      <c r="AW298" s="38"/>
      <c r="AX298" s="38"/>
      <c r="AY298" s="38"/>
      <c r="AZ298" s="38"/>
      <c r="BA298" s="38"/>
      <c r="BB298" s="38"/>
      <c r="BC298" s="38"/>
      <c r="BD298" s="38"/>
    </row>
    <row r="299" spans="1:56" x14ac:dyDescent="0.25">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8"/>
      <c r="AF299" s="38"/>
      <c r="AG299" s="38"/>
      <c r="AH299" s="38"/>
      <c r="AI299" s="38"/>
      <c r="AJ299" s="38"/>
      <c r="AK299" s="38"/>
      <c r="AL299" s="38"/>
      <c r="AM299" s="38"/>
      <c r="AN299" s="38"/>
      <c r="AO299" s="38"/>
      <c r="AP299" s="38"/>
      <c r="AQ299" s="38"/>
      <c r="AR299" s="38"/>
      <c r="AS299" s="38"/>
      <c r="AT299" s="38"/>
      <c r="AU299" s="38"/>
      <c r="AV299" s="38"/>
      <c r="AW299" s="38"/>
      <c r="AX299" s="38"/>
      <c r="AY299" s="38"/>
      <c r="AZ299" s="38"/>
      <c r="BA299" s="38"/>
      <c r="BB299" s="38"/>
      <c r="BC299" s="38"/>
      <c r="BD299" s="38"/>
    </row>
    <row r="300" spans="1:56" x14ac:dyDescent="0.25">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c r="AI300" s="38"/>
      <c r="AJ300" s="38"/>
      <c r="AK300" s="38"/>
      <c r="AL300" s="38"/>
      <c r="AM300" s="38"/>
      <c r="AN300" s="38"/>
      <c r="AO300" s="38"/>
      <c r="AP300" s="38"/>
      <c r="AQ300" s="38"/>
      <c r="AR300" s="38"/>
      <c r="AS300" s="38"/>
      <c r="AT300" s="38"/>
      <c r="AU300" s="38"/>
      <c r="AV300" s="38"/>
      <c r="AW300" s="38"/>
      <c r="AX300" s="38"/>
      <c r="AY300" s="38"/>
      <c r="AZ300" s="38"/>
      <c r="BA300" s="38"/>
      <c r="BB300" s="38"/>
      <c r="BC300" s="38"/>
      <c r="BD300" s="3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V80"/>
  <sheetViews>
    <sheetView topLeftCell="A4" zoomScale="90" zoomScaleNormal="90" workbookViewId="0">
      <selection activeCell="G1" sqref="G1"/>
    </sheetView>
  </sheetViews>
  <sheetFormatPr defaultRowHeight="15" x14ac:dyDescent="0.25"/>
  <cols>
    <col min="3" max="3" width="15.28515625" customWidth="1"/>
    <col min="4" max="4" width="2.140625" customWidth="1"/>
    <col min="5" max="5" width="60.28515625" bestFit="1" customWidth="1"/>
    <col min="6" max="6" width="4.140625" customWidth="1"/>
    <col min="7" max="7" width="43.7109375" customWidth="1"/>
    <col min="9" max="9" width="31" customWidth="1"/>
    <col min="12" max="12" width="16.85546875" bestFit="1" customWidth="1"/>
  </cols>
  <sheetData>
    <row r="1" spans="1:22" ht="20.25" thickTop="1" thickBot="1" x14ac:dyDescent="0.35">
      <c r="A1" s="14"/>
      <c r="B1" s="14"/>
      <c r="C1" s="15" t="s">
        <v>1023</v>
      </c>
      <c r="D1" s="14"/>
      <c r="E1" s="57">
        <v>216901</v>
      </c>
      <c r="F1" s="47">
        <f>E1*1</f>
        <v>216901</v>
      </c>
      <c r="G1" s="58" t="str">
        <f>VLOOKUP(E1,'MCR data (updated)'!A:B,2,FALSE)</f>
        <v>STERLING CITY ISD</v>
      </c>
      <c r="H1" s="14"/>
      <c r="I1" s="14"/>
      <c r="J1" s="14"/>
      <c r="K1" s="14"/>
      <c r="L1" s="14"/>
      <c r="M1" s="14"/>
      <c r="N1" s="14"/>
      <c r="O1" s="14"/>
      <c r="P1" s="14"/>
      <c r="Q1" s="14"/>
      <c r="R1" s="14"/>
      <c r="S1" s="14"/>
      <c r="T1" s="14"/>
      <c r="U1" s="14"/>
      <c r="V1" s="14"/>
    </row>
    <row r="2" spans="1:22" ht="15.75" thickTop="1" x14ac:dyDescent="0.25">
      <c r="A2" s="14"/>
      <c r="B2" s="14"/>
      <c r="C2" s="14"/>
      <c r="D2" s="14"/>
      <c r="E2" s="14"/>
      <c r="F2" s="14"/>
      <c r="G2" s="14"/>
      <c r="H2" s="14"/>
      <c r="I2" s="14"/>
      <c r="J2" s="14"/>
      <c r="K2" s="14"/>
      <c r="L2" s="14"/>
      <c r="M2" s="14"/>
      <c r="N2" s="14"/>
      <c r="O2" s="14"/>
      <c r="P2" s="14"/>
      <c r="Q2" s="14"/>
      <c r="R2" s="14"/>
      <c r="S2" s="14"/>
      <c r="T2" s="14"/>
      <c r="U2" s="14"/>
      <c r="V2" s="14"/>
    </row>
    <row r="3" spans="1:22" x14ac:dyDescent="0.25">
      <c r="A3" s="14"/>
      <c r="B3" s="14"/>
      <c r="C3" s="14"/>
      <c r="D3" s="14"/>
      <c r="E3" s="16" t="s">
        <v>1079</v>
      </c>
      <c r="F3" s="14"/>
      <c r="G3" s="17">
        <f>VLOOKUP($E$1,'MCR data (updated)'!A1:H1016,5,FALSE)</f>
        <v>0</v>
      </c>
      <c r="H3" s="14"/>
      <c r="I3" s="14"/>
      <c r="J3" s="14"/>
      <c r="K3" s="14"/>
      <c r="L3" s="14"/>
      <c r="M3" s="14"/>
      <c r="N3" s="14"/>
      <c r="O3" s="14"/>
      <c r="P3" s="14"/>
      <c r="Q3" s="14"/>
      <c r="R3" s="14"/>
      <c r="S3" s="14"/>
      <c r="T3" s="14"/>
      <c r="U3" s="14"/>
      <c r="V3" s="14"/>
    </row>
    <row r="4" spans="1:22" x14ac:dyDescent="0.25">
      <c r="A4" s="14"/>
      <c r="B4" s="14"/>
      <c r="C4" s="14"/>
      <c r="D4" s="14"/>
      <c r="E4" s="14"/>
      <c r="F4" s="14"/>
      <c r="G4" s="14"/>
      <c r="H4" s="14"/>
      <c r="I4" s="14"/>
      <c r="J4" s="14"/>
      <c r="K4" s="14"/>
      <c r="L4" s="14"/>
      <c r="M4" s="14"/>
      <c r="N4" s="14"/>
      <c r="O4" s="14"/>
      <c r="P4" s="14"/>
      <c r="Q4" s="14"/>
      <c r="R4" s="14"/>
      <c r="S4" s="14"/>
      <c r="T4" s="14"/>
      <c r="U4" s="14"/>
      <c r="V4" s="14"/>
    </row>
    <row r="5" spans="1:22" ht="30" customHeight="1" x14ac:dyDescent="0.25">
      <c r="A5" s="14"/>
      <c r="B5" s="14"/>
      <c r="C5" s="14"/>
      <c r="D5" s="14"/>
      <c r="E5" s="16" t="s">
        <v>1080</v>
      </c>
      <c r="F5" s="14"/>
      <c r="G5" s="17">
        <v>781663003</v>
      </c>
      <c r="H5" s="14"/>
      <c r="I5" s="14"/>
      <c r="J5" s="14"/>
      <c r="K5" s="14"/>
      <c r="L5" s="14"/>
      <c r="M5" s="14"/>
      <c r="N5" s="14"/>
      <c r="O5" s="14"/>
      <c r="P5" s="14"/>
      <c r="Q5" s="14"/>
      <c r="R5" s="14"/>
      <c r="S5" s="14"/>
      <c r="T5" s="14"/>
      <c r="U5" s="14"/>
      <c r="V5" s="14"/>
    </row>
    <row r="6" spans="1:22" ht="12.75" customHeight="1" x14ac:dyDescent="0.25">
      <c r="A6" s="14"/>
      <c r="B6" s="14"/>
      <c r="C6" s="14"/>
      <c r="D6" s="14"/>
      <c r="E6" s="18"/>
      <c r="F6" s="14"/>
      <c r="G6" s="14"/>
      <c r="H6" s="14"/>
      <c r="I6" s="14"/>
      <c r="J6" s="14"/>
      <c r="K6" s="14"/>
      <c r="L6" s="14"/>
      <c r="M6" s="14"/>
      <c r="N6" s="14"/>
      <c r="O6" s="14"/>
      <c r="P6" s="14"/>
      <c r="Q6" s="14"/>
      <c r="R6" s="14"/>
      <c r="S6" s="14"/>
      <c r="T6" s="14"/>
      <c r="U6" s="14"/>
      <c r="V6" s="14"/>
    </row>
    <row r="7" spans="1:22" ht="30" x14ac:dyDescent="0.25">
      <c r="A7" s="14"/>
      <c r="B7" s="14"/>
      <c r="C7" s="14"/>
      <c r="D7" s="14"/>
      <c r="E7" s="3" t="s">
        <v>1074</v>
      </c>
      <c r="F7" s="14"/>
      <c r="G7" s="19">
        <v>782637060</v>
      </c>
      <c r="H7" s="14"/>
      <c r="I7" s="48" t="s">
        <v>1053</v>
      </c>
      <c r="J7" s="14"/>
      <c r="K7" s="14"/>
      <c r="L7" s="14"/>
      <c r="M7" s="14"/>
      <c r="N7" s="14"/>
      <c r="O7" s="14"/>
      <c r="P7" s="14"/>
      <c r="Q7" s="14"/>
      <c r="R7" s="14"/>
      <c r="S7" s="14"/>
      <c r="T7" s="14"/>
      <c r="U7" s="14"/>
      <c r="V7" s="14"/>
    </row>
    <row r="8" spans="1:22" ht="9" customHeight="1" x14ac:dyDescent="0.25">
      <c r="A8" s="14"/>
      <c r="B8" s="14"/>
      <c r="C8" s="14"/>
      <c r="D8" s="14"/>
      <c r="E8" s="14"/>
      <c r="F8" s="14"/>
      <c r="G8" s="14"/>
      <c r="H8" s="14"/>
      <c r="I8" s="14"/>
      <c r="J8" s="14"/>
      <c r="K8" s="14"/>
      <c r="L8" s="14"/>
      <c r="M8" s="14"/>
      <c r="N8" s="14"/>
      <c r="O8" s="14"/>
      <c r="P8" s="14"/>
      <c r="Q8" s="14"/>
      <c r="R8" s="14"/>
      <c r="S8" s="14"/>
      <c r="T8" s="14"/>
      <c r="U8" s="14"/>
      <c r="V8" s="14"/>
    </row>
    <row r="9" spans="1:22" ht="30" x14ac:dyDescent="0.25">
      <c r="A9" s="14"/>
      <c r="B9" s="14"/>
      <c r="C9" s="14"/>
      <c r="D9" s="14"/>
      <c r="E9" s="3" t="s">
        <v>1081</v>
      </c>
      <c r="F9" s="14"/>
      <c r="G9" s="19">
        <v>915145885</v>
      </c>
      <c r="H9" s="14"/>
      <c r="I9" s="24" t="s">
        <v>1026</v>
      </c>
      <c r="J9" s="14"/>
      <c r="K9" s="14"/>
      <c r="L9" s="14"/>
      <c r="M9" s="14"/>
      <c r="N9" s="14"/>
      <c r="O9" s="14"/>
      <c r="P9" s="14"/>
      <c r="Q9" s="14"/>
      <c r="R9" s="14"/>
      <c r="S9" s="14"/>
      <c r="T9" s="14"/>
      <c r="U9" s="14"/>
      <c r="V9" s="14"/>
    </row>
    <row r="10" spans="1:22" x14ac:dyDescent="0.25">
      <c r="A10" s="14"/>
      <c r="B10" s="14"/>
      <c r="C10" s="14"/>
      <c r="D10" s="14"/>
      <c r="E10" s="14"/>
      <c r="F10" s="14"/>
      <c r="G10" s="14"/>
      <c r="H10" s="14"/>
      <c r="I10" s="14"/>
      <c r="J10" s="14"/>
      <c r="K10" s="14"/>
      <c r="L10" s="14"/>
      <c r="M10" s="14"/>
      <c r="N10" s="14"/>
      <c r="O10" s="14"/>
      <c r="P10" s="14"/>
      <c r="Q10" s="14"/>
      <c r="R10" s="14"/>
      <c r="S10" s="14"/>
      <c r="T10" s="14"/>
      <c r="U10" s="14"/>
      <c r="V10" s="14"/>
    </row>
    <row r="11" spans="1:22" x14ac:dyDescent="0.25">
      <c r="A11" s="14"/>
      <c r="B11" s="14"/>
      <c r="C11" s="14"/>
      <c r="D11" s="14"/>
      <c r="E11" s="20" t="s">
        <v>1064</v>
      </c>
      <c r="F11" s="14"/>
      <c r="G11" s="21">
        <f>(G9/G7)-1</f>
        <v>0.1693106955604684</v>
      </c>
      <c r="H11" s="14"/>
      <c r="I11" s="14"/>
      <c r="J11" s="14"/>
      <c r="K11" s="14"/>
      <c r="L11" s="14"/>
      <c r="M11" s="14"/>
      <c r="N11" s="14"/>
      <c r="O11" s="14"/>
      <c r="P11" s="14"/>
      <c r="Q11" s="14"/>
      <c r="R11" s="14"/>
      <c r="S11" s="14"/>
      <c r="T11" s="14"/>
      <c r="U11" s="14"/>
      <c r="V11" s="14"/>
    </row>
    <row r="12" spans="1:22" x14ac:dyDescent="0.25">
      <c r="A12" s="14"/>
      <c r="B12" s="14"/>
      <c r="C12" s="14"/>
      <c r="D12" s="14"/>
      <c r="E12" s="14"/>
      <c r="F12" s="14"/>
      <c r="G12" s="14"/>
      <c r="H12" s="14"/>
      <c r="I12" s="14"/>
      <c r="J12" s="14"/>
      <c r="K12" s="14"/>
      <c r="L12" s="14"/>
      <c r="M12" s="14"/>
      <c r="N12" s="14"/>
      <c r="O12" s="14"/>
      <c r="P12" s="14"/>
      <c r="Q12" s="14"/>
      <c r="R12" s="14"/>
      <c r="S12" s="14"/>
      <c r="T12" s="14"/>
      <c r="U12" s="14"/>
      <c r="V12" s="14"/>
    </row>
    <row r="13" spans="1:22" ht="30" x14ac:dyDescent="0.25">
      <c r="A13" s="14"/>
      <c r="B13" s="14"/>
      <c r="C13" s="14"/>
      <c r="D13" s="14"/>
      <c r="E13" s="16" t="s">
        <v>1082</v>
      </c>
      <c r="F13" s="14"/>
      <c r="G13" s="27">
        <v>62597260</v>
      </c>
      <c r="H13" s="14"/>
      <c r="I13" s="14"/>
      <c r="J13" s="14"/>
      <c r="K13" s="14"/>
      <c r="L13" s="14"/>
      <c r="M13" s="14"/>
      <c r="N13" s="14"/>
      <c r="O13" s="14"/>
      <c r="P13" s="14"/>
      <c r="Q13" s="14"/>
      <c r="R13" s="14"/>
      <c r="S13" s="14"/>
      <c r="T13" s="14"/>
      <c r="U13" s="14"/>
      <c r="V13" s="14"/>
    </row>
    <row r="14" spans="1:22" x14ac:dyDescent="0.25">
      <c r="A14" s="14"/>
      <c r="B14" s="14"/>
      <c r="C14" s="14"/>
      <c r="D14" s="14"/>
      <c r="E14" s="14"/>
      <c r="F14" s="14"/>
      <c r="G14" s="14"/>
      <c r="H14" s="14"/>
      <c r="I14" s="14"/>
      <c r="J14" s="14"/>
      <c r="K14" s="14"/>
      <c r="L14" s="14"/>
      <c r="M14" s="14"/>
      <c r="N14" s="14"/>
      <c r="O14" s="14"/>
      <c r="P14" s="14"/>
      <c r="Q14" s="14"/>
      <c r="R14" s="14"/>
      <c r="S14" s="14"/>
      <c r="T14" s="14"/>
      <c r="U14" s="14"/>
      <c r="V14" s="14"/>
    </row>
    <row r="15" spans="1:22" ht="30" x14ac:dyDescent="0.25">
      <c r="A15" s="14"/>
      <c r="B15" s="14"/>
      <c r="C15" s="14"/>
      <c r="D15" s="14"/>
      <c r="E15" s="16" t="s">
        <v>1083</v>
      </c>
      <c r="F15" s="14"/>
      <c r="G15" s="27">
        <f>VLOOKUP(E1,'MCR data (updated)'!$A$1:$G$1016,7,FALSE)</f>
        <v>0</v>
      </c>
      <c r="H15" s="14"/>
      <c r="I15" s="14"/>
      <c r="J15" s="14"/>
      <c r="K15" s="14"/>
      <c r="L15" s="14"/>
      <c r="M15" s="14"/>
      <c r="N15" s="14"/>
      <c r="O15" s="14"/>
      <c r="P15" s="14"/>
      <c r="Q15" s="14"/>
      <c r="R15" s="14"/>
      <c r="S15" s="14"/>
      <c r="T15" s="14"/>
      <c r="U15" s="14"/>
      <c r="V15" s="14"/>
    </row>
    <row r="16" spans="1:22" x14ac:dyDescent="0.25">
      <c r="A16" s="14"/>
      <c r="B16" s="14"/>
      <c r="C16" s="14"/>
      <c r="D16" s="14"/>
      <c r="E16" s="14"/>
      <c r="F16" s="14"/>
      <c r="G16" s="14"/>
      <c r="H16" s="14"/>
      <c r="I16" s="14"/>
      <c r="J16" s="14"/>
      <c r="K16" s="14"/>
      <c r="L16" s="14"/>
      <c r="M16" s="14"/>
      <c r="N16" s="14"/>
      <c r="O16" s="14"/>
      <c r="P16" s="14"/>
      <c r="Q16" s="14"/>
      <c r="R16" s="14"/>
      <c r="S16" s="14"/>
      <c r="T16" s="14"/>
      <c r="U16" s="14"/>
      <c r="V16" s="14"/>
    </row>
    <row r="17" spans="1:22" x14ac:dyDescent="0.25">
      <c r="A17" s="14"/>
      <c r="B17" s="14"/>
      <c r="C17" s="14"/>
      <c r="D17" s="14"/>
      <c r="E17" s="20" t="s">
        <v>1024</v>
      </c>
      <c r="F17" s="14"/>
      <c r="G17" s="17">
        <f>G13+G15</f>
        <v>62597260</v>
      </c>
      <c r="H17" s="14"/>
      <c r="I17" s="14"/>
      <c r="J17" s="14"/>
      <c r="K17" s="14"/>
      <c r="L17" s="14"/>
      <c r="M17" s="14"/>
      <c r="N17" s="14"/>
      <c r="O17" s="14"/>
      <c r="P17" s="14"/>
      <c r="Q17" s="14"/>
      <c r="R17" s="14"/>
      <c r="S17" s="14"/>
      <c r="T17" s="14"/>
      <c r="U17" s="14"/>
      <c r="V17" s="14"/>
    </row>
    <row r="18" spans="1:22" x14ac:dyDescent="0.25">
      <c r="A18" s="14"/>
      <c r="B18" s="14"/>
      <c r="C18" s="14"/>
      <c r="D18" s="14"/>
      <c r="E18" s="14"/>
      <c r="F18" s="14"/>
      <c r="G18" s="14"/>
      <c r="H18" s="14"/>
      <c r="I18" s="14"/>
      <c r="J18" s="14"/>
      <c r="K18" s="14"/>
      <c r="L18" s="14"/>
      <c r="M18" s="14"/>
      <c r="N18" s="14"/>
      <c r="O18" s="14"/>
      <c r="P18" s="14"/>
      <c r="Q18" s="14"/>
      <c r="R18" s="14"/>
      <c r="S18" s="14"/>
      <c r="T18" s="14"/>
      <c r="U18" s="14"/>
      <c r="V18" s="14"/>
    </row>
    <row r="19" spans="1:22" x14ac:dyDescent="0.25">
      <c r="A19" s="14"/>
      <c r="B19" s="14"/>
      <c r="C19" s="14"/>
      <c r="D19" s="14"/>
      <c r="E19" s="20" t="s">
        <v>1075</v>
      </c>
      <c r="F19" s="14"/>
      <c r="G19" s="21">
        <f>(G9/(G7+G17))-1</f>
        <v>8.2712643518781936E-2</v>
      </c>
      <c r="H19" s="14"/>
      <c r="I19" s="14"/>
      <c r="J19" s="14"/>
      <c r="K19" s="14"/>
      <c r="L19" s="14"/>
      <c r="M19" s="14"/>
      <c r="N19" s="14"/>
      <c r="O19" s="14"/>
      <c r="P19" s="14"/>
      <c r="Q19" s="14"/>
      <c r="R19" s="14"/>
      <c r="S19" s="14"/>
      <c r="T19" s="14"/>
      <c r="U19" s="14"/>
      <c r="V19" s="14"/>
    </row>
    <row r="20" spans="1:22" x14ac:dyDescent="0.25">
      <c r="A20" s="14"/>
      <c r="B20" s="14"/>
      <c r="C20" s="14"/>
      <c r="D20" s="14"/>
      <c r="E20" s="14"/>
      <c r="F20" s="14"/>
      <c r="G20" s="14"/>
      <c r="H20" s="14"/>
      <c r="I20" s="14"/>
      <c r="J20" s="14"/>
      <c r="K20" s="14"/>
      <c r="L20" s="14"/>
      <c r="M20" s="14"/>
      <c r="N20" s="14"/>
      <c r="O20" s="14"/>
      <c r="P20" s="14"/>
      <c r="Q20" s="14"/>
      <c r="R20" s="14"/>
      <c r="S20" s="14"/>
      <c r="T20" s="14"/>
      <c r="U20" s="14"/>
      <c r="V20" s="14"/>
    </row>
    <row r="21" spans="1:22" x14ac:dyDescent="0.25">
      <c r="A21" s="14"/>
      <c r="B21" s="14"/>
      <c r="C21" s="14"/>
      <c r="D21" s="14"/>
      <c r="E21" s="16" t="s">
        <v>1084</v>
      </c>
      <c r="F21" s="14"/>
      <c r="G21" s="22">
        <v>0</v>
      </c>
      <c r="H21" s="14"/>
      <c r="I21" s="24" t="s">
        <v>1026</v>
      </c>
      <c r="J21" s="14"/>
      <c r="K21" s="14"/>
      <c r="L21" s="28"/>
      <c r="M21" s="14"/>
      <c r="N21" s="14"/>
      <c r="O21" s="14"/>
      <c r="P21" s="14"/>
      <c r="Q21" s="14"/>
      <c r="R21" s="14"/>
      <c r="S21" s="14"/>
      <c r="T21" s="14"/>
      <c r="U21" s="14"/>
      <c r="V21" s="14"/>
    </row>
    <row r="22" spans="1:22" x14ac:dyDescent="0.25">
      <c r="A22" s="14"/>
      <c r="B22" s="14"/>
      <c r="C22" s="14"/>
      <c r="D22" s="14"/>
      <c r="E22" s="14"/>
      <c r="F22" s="14"/>
      <c r="G22" s="14"/>
      <c r="H22" s="14"/>
      <c r="I22" s="14"/>
      <c r="J22" s="14"/>
      <c r="K22" s="14"/>
      <c r="L22" s="14"/>
      <c r="M22" s="14"/>
      <c r="N22" s="14"/>
      <c r="O22" s="14"/>
      <c r="P22" s="14"/>
      <c r="Q22" s="14"/>
      <c r="R22" s="14"/>
      <c r="S22" s="14"/>
      <c r="T22" s="14"/>
      <c r="U22" s="14"/>
      <c r="V22" s="14"/>
    </row>
    <row r="23" spans="1:22" x14ac:dyDescent="0.25">
      <c r="A23" s="14"/>
      <c r="B23" s="14"/>
      <c r="C23" s="14"/>
      <c r="D23" s="14"/>
      <c r="E23" s="16" t="s">
        <v>1076</v>
      </c>
      <c r="F23" s="14"/>
      <c r="G23" s="17">
        <f>G21-G3</f>
        <v>0</v>
      </c>
      <c r="H23" s="14"/>
      <c r="I23" s="14"/>
      <c r="J23" s="14"/>
      <c r="K23" s="14"/>
      <c r="L23" s="14"/>
      <c r="M23" s="14"/>
      <c r="N23" s="14"/>
      <c r="O23" s="14"/>
      <c r="P23" s="14"/>
      <c r="Q23" s="14"/>
      <c r="R23" s="14"/>
      <c r="S23" s="14"/>
      <c r="T23" s="14"/>
      <c r="U23" s="14"/>
      <c r="V23" s="14"/>
    </row>
    <row r="24" spans="1:22" x14ac:dyDescent="0.25">
      <c r="A24" s="14"/>
      <c r="B24" s="14"/>
      <c r="C24" s="14"/>
      <c r="D24" s="14"/>
      <c r="E24" s="14"/>
      <c r="F24" s="14"/>
      <c r="G24" s="14"/>
      <c r="H24" s="14"/>
      <c r="I24" s="14"/>
      <c r="J24" s="14"/>
      <c r="K24" s="14"/>
      <c r="L24" s="14"/>
      <c r="M24" s="14"/>
      <c r="N24" s="14"/>
      <c r="O24" s="14"/>
      <c r="P24" s="14"/>
      <c r="Q24" s="14"/>
      <c r="R24" s="14"/>
      <c r="S24" s="14"/>
      <c r="T24" s="14"/>
      <c r="U24" s="14"/>
      <c r="V24" s="14"/>
    </row>
    <row r="25" spans="1:22" ht="30" x14ac:dyDescent="0.25">
      <c r="A25" s="14"/>
      <c r="B25" s="14"/>
      <c r="C25" s="14"/>
      <c r="D25" s="14"/>
      <c r="E25" s="16" t="s">
        <v>1085</v>
      </c>
      <c r="F25" s="14"/>
      <c r="G25" s="17">
        <f>((G5-G3)*(1+G11))+G21</f>
        <v>914006909.7318145</v>
      </c>
      <c r="H25" s="14"/>
      <c r="I25" s="14"/>
      <c r="J25" s="14"/>
      <c r="K25" s="14"/>
      <c r="L25" s="14"/>
      <c r="M25" s="14"/>
      <c r="N25" s="14"/>
      <c r="O25" s="14"/>
      <c r="P25" s="14"/>
      <c r="Q25" s="14"/>
      <c r="R25" s="14"/>
      <c r="S25" s="14"/>
      <c r="T25" s="14"/>
      <c r="U25" s="14"/>
      <c r="V25" s="14"/>
    </row>
    <row r="26" spans="1:22" x14ac:dyDescent="0.25">
      <c r="A26" s="14"/>
      <c r="B26" s="14"/>
      <c r="C26" s="14"/>
      <c r="D26" s="14"/>
      <c r="E26" s="14"/>
      <c r="F26" s="14"/>
      <c r="G26" s="14"/>
      <c r="H26" s="14"/>
      <c r="I26" s="14"/>
      <c r="J26" s="14"/>
      <c r="K26" s="14"/>
      <c r="L26" s="14"/>
      <c r="M26" s="14"/>
      <c r="N26" s="14"/>
      <c r="O26" s="14"/>
      <c r="P26" s="14"/>
      <c r="Q26" s="14"/>
      <c r="R26" s="14"/>
      <c r="S26" s="14"/>
      <c r="T26" s="14"/>
      <c r="U26" s="14"/>
      <c r="V26" s="14"/>
    </row>
    <row r="27" spans="1:22" x14ac:dyDescent="0.25">
      <c r="A27" s="14"/>
      <c r="B27" s="14"/>
      <c r="C27" s="14"/>
      <c r="D27" s="14"/>
      <c r="E27" s="3" t="s">
        <v>1086</v>
      </c>
      <c r="F27" s="14"/>
      <c r="G27" s="20">
        <f>VLOOKUP(E1,'MCR data (updated)'!A1:H1016,8,FALSE)</f>
        <v>0.91639999999999999</v>
      </c>
      <c r="H27" s="14"/>
      <c r="I27" s="14"/>
      <c r="J27" s="14"/>
      <c r="K27" s="14"/>
      <c r="L27" s="14"/>
      <c r="M27" s="14"/>
      <c r="N27" s="14"/>
      <c r="O27" s="14"/>
      <c r="P27" s="14"/>
      <c r="Q27" s="14"/>
      <c r="R27" s="14"/>
      <c r="S27" s="14"/>
      <c r="T27" s="14"/>
      <c r="U27" s="14"/>
      <c r="V27" s="14"/>
    </row>
    <row r="28" spans="1:22" x14ac:dyDescent="0.25">
      <c r="A28" s="14"/>
      <c r="B28" s="14"/>
      <c r="C28" s="14"/>
      <c r="D28" s="14"/>
      <c r="E28" s="14"/>
      <c r="F28" s="14"/>
      <c r="G28" s="14"/>
      <c r="H28" s="14"/>
      <c r="I28" s="14"/>
      <c r="J28" s="14"/>
      <c r="K28" s="14"/>
      <c r="L28" s="14"/>
      <c r="M28" s="14"/>
      <c r="N28" s="14"/>
      <c r="O28" s="14"/>
      <c r="P28" s="14"/>
      <c r="Q28" s="14"/>
      <c r="R28" s="14"/>
      <c r="S28" s="14"/>
      <c r="T28" s="14"/>
      <c r="U28" s="14"/>
      <c r="V28" s="14"/>
    </row>
    <row r="29" spans="1:22" ht="14.45" customHeight="1" x14ac:dyDescent="0.25">
      <c r="A29" s="14"/>
      <c r="B29" s="14"/>
      <c r="C29" s="14"/>
      <c r="D29" s="14"/>
      <c r="E29" s="16" t="s">
        <v>1087</v>
      </c>
      <c r="F29" s="14"/>
      <c r="G29" s="20">
        <f>ROUNDDOWN(MIN(G27,(($G$5+$G$17)*1.025*G27)/G$25),4)</f>
        <v>0.86760000000000004</v>
      </c>
      <c r="H29" s="14"/>
      <c r="I29" s="14"/>
      <c r="J29" s="14"/>
      <c r="K29" s="14"/>
      <c r="L29" s="14"/>
      <c r="M29" s="14"/>
      <c r="N29" s="14"/>
      <c r="O29" s="14"/>
      <c r="P29" s="14"/>
      <c r="Q29" s="14"/>
      <c r="R29" s="14"/>
      <c r="S29" s="14"/>
      <c r="T29" s="14"/>
      <c r="U29" s="14"/>
      <c r="V29" s="14"/>
    </row>
    <row r="30" spans="1:22" x14ac:dyDescent="0.25">
      <c r="A30" s="14"/>
      <c r="B30" s="14"/>
      <c r="C30" s="14"/>
      <c r="D30" s="14"/>
      <c r="E30" s="14"/>
      <c r="F30" s="14"/>
      <c r="G30" s="14"/>
      <c r="H30" s="14"/>
      <c r="I30" s="14"/>
      <c r="J30" s="14"/>
      <c r="K30" s="14"/>
      <c r="L30" s="14"/>
      <c r="M30" s="14"/>
      <c r="N30" s="14"/>
      <c r="O30" s="14"/>
      <c r="P30" s="14"/>
      <c r="Q30" s="14"/>
      <c r="R30" s="14"/>
      <c r="S30" s="14"/>
      <c r="T30" s="14"/>
      <c r="U30" s="14"/>
      <c r="V30" s="14"/>
    </row>
    <row r="31" spans="1:22" ht="30" x14ac:dyDescent="0.25">
      <c r="A31" s="14"/>
      <c r="B31" s="14"/>
      <c r="C31" s="14"/>
      <c r="D31" s="14"/>
      <c r="E31" s="16" t="s">
        <v>1088</v>
      </c>
      <c r="F31" s="14"/>
      <c r="G31" s="20">
        <f>MIN(0.9164,ROUNDDOWN(0.9164*(1.025/1.0184),4))-0.003</f>
        <v>0.91339999999999999</v>
      </c>
      <c r="H31" s="14"/>
      <c r="I31" s="14"/>
      <c r="J31" s="14"/>
      <c r="K31" s="14"/>
      <c r="L31" s="14"/>
      <c r="M31" s="14"/>
      <c r="N31" s="14"/>
      <c r="O31" s="14"/>
      <c r="P31" s="14"/>
      <c r="Q31" s="14"/>
      <c r="R31" s="14"/>
      <c r="S31" s="14"/>
      <c r="T31" s="14"/>
      <c r="U31" s="14"/>
      <c r="V31" s="14"/>
    </row>
    <row r="32" spans="1:22" x14ac:dyDescent="0.25">
      <c r="A32" s="14"/>
      <c r="B32" s="14"/>
      <c r="C32" s="14"/>
      <c r="D32" s="14"/>
      <c r="E32" s="14"/>
      <c r="F32" s="14"/>
      <c r="G32" s="23"/>
      <c r="H32" s="14"/>
      <c r="I32" s="14"/>
      <c r="J32" s="14"/>
      <c r="K32" s="14"/>
      <c r="L32" s="14"/>
      <c r="M32" s="14"/>
      <c r="N32" s="14"/>
      <c r="O32" s="14"/>
      <c r="P32" s="14"/>
      <c r="Q32" s="14"/>
      <c r="R32" s="14"/>
      <c r="S32" s="14"/>
      <c r="T32" s="14"/>
      <c r="U32" s="14"/>
      <c r="V32" s="14"/>
    </row>
    <row r="33" spans="1:22" ht="31.5" customHeight="1" x14ac:dyDescent="0.25">
      <c r="A33" s="14"/>
      <c r="B33" s="14"/>
      <c r="C33" s="14"/>
      <c r="D33" s="14"/>
      <c r="E33" s="16" t="s">
        <v>1089</v>
      </c>
      <c r="F33" s="14"/>
      <c r="G33" s="66">
        <f>ROUNDDOWN(G31*0.9,4)</f>
        <v>0.82199999999999995</v>
      </c>
      <c r="H33" s="14"/>
      <c r="I33" s="14"/>
      <c r="J33" s="14"/>
      <c r="K33" s="14"/>
      <c r="L33" s="14"/>
      <c r="M33" s="14"/>
      <c r="N33" s="14"/>
      <c r="O33" s="14"/>
      <c r="P33" s="14"/>
      <c r="Q33" s="14"/>
      <c r="R33" s="14"/>
      <c r="S33" s="14"/>
      <c r="T33" s="14"/>
      <c r="U33" s="14"/>
      <c r="V33" s="14"/>
    </row>
    <row r="34" spans="1:22" x14ac:dyDescent="0.25">
      <c r="A34" s="14"/>
      <c r="B34" s="14"/>
      <c r="C34" s="14"/>
      <c r="D34" s="14"/>
      <c r="E34" s="14"/>
      <c r="F34" s="14"/>
      <c r="G34" s="14"/>
      <c r="H34" s="14"/>
      <c r="I34" s="14"/>
      <c r="J34" s="14"/>
      <c r="K34" s="14"/>
      <c r="L34" s="14"/>
      <c r="M34" s="14"/>
      <c r="N34" s="14"/>
      <c r="O34" s="14"/>
      <c r="P34" s="14"/>
      <c r="Q34" s="14"/>
      <c r="R34" s="14"/>
      <c r="S34" s="14"/>
      <c r="T34" s="14"/>
      <c r="U34" s="14"/>
      <c r="V34" s="14"/>
    </row>
    <row r="35" spans="1:22" ht="29.25" customHeight="1" x14ac:dyDescent="0.25">
      <c r="A35" s="14"/>
      <c r="B35" s="14"/>
      <c r="C35" s="14"/>
      <c r="D35" s="14"/>
      <c r="E35" s="65" t="s">
        <v>1025</v>
      </c>
      <c r="F35" s="14"/>
      <c r="G35" s="67">
        <f>MAX(MIN(G31,G29),G33)</f>
        <v>0.86760000000000004</v>
      </c>
      <c r="H35" s="14"/>
      <c r="I35" s="14"/>
      <c r="J35" s="14"/>
      <c r="K35" s="14"/>
      <c r="L35" s="14"/>
      <c r="M35" s="14"/>
      <c r="N35" s="14"/>
      <c r="O35" s="14"/>
      <c r="P35" s="14"/>
      <c r="Q35" s="14"/>
      <c r="R35" s="14"/>
      <c r="S35" s="14"/>
      <c r="T35" s="14"/>
      <c r="U35" s="14"/>
      <c r="V35" s="14"/>
    </row>
    <row r="36" spans="1:22" x14ac:dyDescent="0.25">
      <c r="A36" s="14"/>
      <c r="B36" s="14"/>
      <c r="C36" s="14"/>
      <c r="D36" s="14"/>
      <c r="E36" s="14"/>
      <c r="F36" s="14"/>
      <c r="G36" s="14"/>
      <c r="H36" s="14"/>
      <c r="I36" s="14"/>
      <c r="J36" s="14"/>
      <c r="K36" s="14"/>
      <c r="L36" s="14"/>
      <c r="M36" s="14"/>
      <c r="N36" s="14"/>
      <c r="O36" s="14"/>
      <c r="P36" s="14"/>
      <c r="Q36" s="14"/>
      <c r="R36" s="14"/>
      <c r="S36" s="14"/>
      <c r="T36" s="14"/>
      <c r="U36" s="14"/>
      <c r="V36" s="14"/>
    </row>
    <row r="37" spans="1:22" x14ac:dyDescent="0.25">
      <c r="A37" s="14"/>
      <c r="B37" s="14"/>
      <c r="C37" s="14"/>
      <c r="D37" s="14"/>
      <c r="E37" s="14"/>
      <c r="F37" s="14"/>
      <c r="G37" s="14"/>
      <c r="H37" s="14"/>
      <c r="I37" s="14"/>
      <c r="J37" s="14"/>
      <c r="K37" s="14"/>
      <c r="L37" s="14"/>
      <c r="M37" s="14"/>
      <c r="N37" s="14"/>
      <c r="O37" s="14"/>
      <c r="P37" s="14"/>
      <c r="Q37" s="14"/>
      <c r="R37" s="14"/>
      <c r="S37" s="14"/>
      <c r="T37" s="14"/>
      <c r="U37" s="14"/>
      <c r="V37" s="14"/>
    </row>
    <row r="38" spans="1:22" x14ac:dyDescent="0.25">
      <c r="A38" s="14"/>
      <c r="B38" s="14"/>
      <c r="C38" s="14"/>
      <c r="D38" s="14"/>
      <c r="E38" s="14"/>
      <c r="F38" s="14"/>
      <c r="G38" s="14"/>
      <c r="H38" s="14"/>
      <c r="I38" s="14"/>
      <c r="J38" s="14"/>
      <c r="K38" s="14"/>
      <c r="L38" s="14"/>
      <c r="M38" s="14"/>
      <c r="N38" s="14"/>
      <c r="O38" s="14"/>
      <c r="P38" s="14"/>
      <c r="Q38" s="14"/>
      <c r="R38" s="14"/>
      <c r="S38" s="14"/>
      <c r="T38" s="14"/>
      <c r="U38" s="14"/>
      <c r="V38" s="14"/>
    </row>
    <row r="39" spans="1:22" x14ac:dyDescent="0.25">
      <c r="A39" s="14"/>
      <c r="B39" s="14"/>
      <c r="C39" s="14"/>
      <c r="D39" s="14"/>
      <c r="E39" s="14"/>
      <c r="F39" s="14"/>
      <c r="G39" s="14"/>
      <c r="H39" s="14"/>
      <c r="I39" s="14"/>
      <c r="J39" s="14"/>
      <c r="K39" s="14"/>
      <c r="L39" s="14"/>
      <c r="M39" s="14"/>
      <c r="N39" s="14"/>
      <c r="O39" s="14"/>
      <c r="P39" s="14"/>
      <c r="Q39" s="14"/>
      <c r="R39" s="14"/>
      <c r="S39" s="14"/>
      <c r="T39" s="14"/>
      <c r="U39" s="14"/>
      <c r="V39" s="14"/>
    </row>
    <row r="40" spans="1:22" x14ac:dyDescent="0.25">
      <c r="A40" s="14"/>
      <c r="B40" s="14"/>
      <c r="C40" s="14"/>
      <c r="D40" s="14"/>
      <c r="E40" s="14"/>
      <c r="F40" s="14"/>
      <c r="G40" s="14"/>
      <c r="H40" s="14"/>
      <c r="I40" s="14"/>
      <c r="J40" s="14"/>
      <c r="K40" s="14"/>
      <c r="L40" s="14"/>
      <c r="M40" s="14"/>
      <c r="N40" s="14"/>
      <c r="O40" s="14"/>
      <c r="P40" s="14"/>
      <c r="Q40" s="14"/>
      <c r="R40" s="14"/>
      <c r="S40" s="14"/>
      <c r="T40" s="14"/>
      <c r="U40" s="14"/>
      <c r="V40" s="14"/>
    </row>
    <row r="41" spans="1:22" x14ac:dyDescent="0.25">
      <c r="A41" s="14"/>
      <c r="B41" s="14"/>
      <c r="C41" s="14"/>
      <c r="D41" s="14"/>
      <c r="E41" s="14"/>
      <c r="F41" s="14"/>
      <c r="G41" s="14"/>
      <c r="H41" s="14"/>
      <c r="I41" s="14"/>
      <c r="J41" s="14"/>
      <c r="K41" s="14"/>
      <c r="L41" s="14"/>
      <c r="M41" s="14"/>
      <c r="N41" s="14"/>
      <c r="O41" s="14"/>
      <c r="P41" s="14"/>
      <c r="Q41" s="14"/>
      <c r="R41" s="14"/>
      <c r="S41" s="14"/>
      <c r="T41" s="14"/>
      <c r="U41" s="14"/>
      <c r="V41" s="14"/>
    </row>
    <row r="42" spans="1:22" x14ac:dyDescent="0.25">
      <c r="A42" s="14"/>
      <c r="B42" s="14"/>
      <c r="C42" s="14"/>
      <c r="D42" s="14"/>
      <c r="E42" s="14"/>
      <c r="F42" s="14"/>
      <c r="G42" s="14"/>
      <c r="H42" s="14"/>
      <c r="I42" s="14"/>
      <c r="J42" s="14"/>
      <c r="K42" s="14"/>
      <c r="L42" s="14"/>
      <c r="M42" s="14"/>
      <c r="N42" s="14"/>
      <c r="O42" s="14"/>
      <c r="P42" s="14"/>
      <c r="Q42" s="14"/>
      <c r="R42" s="14"/>
      <c r="S42" s="14"/>
      <c r="T42" s="14"/>
      <c r="U42" s="14"/>
      <c r="V42" s="14"/>
    </row>
    <row r="43" spans="1:22" x14ac:dyDescent="0.25">
      <c r="A43" s="14"/>
      <c r="B43" s="14"/>
      <c r="C43" s="14"/>
      <c r="D43" s="14"/>
      <c r="E43" s="14"/>
      <c r="F43" s="14"/>
      <c r="G43" s="14"/>
      <c r="H43" s="14"/>
      <c r="I43" s="14"/>
      <c r="J43" s="14"/>
      <c r="K43" s="14"/>
      <c r="L43" s="14"/>
      <c r="M43" s="14"/>
      <c r="N43" s="14"/>
      <c r="O43" s="14"/>
      <c r="P43" s="14"/>
      <c r="Q43" s="14"/>
      <c r="R43" s="14"/>
      <c r="S43" s="14"/>
      <c r="T43" s="14"/>
      <c r="U43" s="14"/>
      <c r="V43" s="14"/>
    </row>
    <row r="44" spans="1:22" x14ac:dyDescent="0.25">
      <c r="A44" s="14"/>
      <c r="B44" s="14"/>
      <c r="C44" s="14"/>
      <c r="D44" s="14"/>
      <c r="E44" s="14"/>
      <c r="F44" s="14"/>
      <c r="G44" s="14"/>
      <c r="H44" s="14"/>
      <c r="I44" s="14"/>
      <c r="J44" s="14"/>
      <c r="K44" s="14"/>
      <c r="L44" s="14"/>
      <c r="M44" s="14"/>
      <c r="N44" s="14"/>
      <c r="O44" s="14"/>
      <c r="P44" s="14"/>
      <c r="Q44" s="14"/>
      <c r="R44" s="14"/>
      <c r="S44" s="14"/>
      <c r="T44" s="14"/>
      <c r="U44" s="14"/>
      <c r="V44" s="14"/>
    </row>
    <row r="45" spans="1:22" x14ac:dyDescent="0.25">
      <c r="A45" s="14"/>
      <c r="B45" s="14"/>
      <c r="C45" s="14"/>
      <c r="D45" s="14"/>
      <c r="E45" s="14"/>
      <c r="F45" s="14"/>
      <c r="G45" s="14"/>
      <c r="H45" s="14"/>
      <c r="I45" s="14"/>
      <c r="J45" s="14"/>
      <c r="K45" s="14"/>
      <c r="L45" s="14"/>
      <c r="M45" s="14"/>
      <c r="N45" s="14"/>
      <c r="O45" s="14"/>
      <c r="P45" s="14"/>
      <c r="Q45" s="14"/>
      <c r="R45" s="14"/>
      <c r="S45" s="14"/>
      <c r="T45" s="14"/>
      <c r="U45" s="14"/>
      <c r="V45" s="14"/>
    </row>
    <row r="46" spans="1:22" x14ac:dyDescent="0.25">
      <c r="A46" s="14"/>
      <c r="B46" s="14"/>
      <c r="C46" s="14"/>
      <c r="D46" s="14"/>
      <c r="E46" s="14"/>
      <c r="F46" s="14"/>
      <c r="G46" s="14"/>
      <c r="H46" s="14"/>
      <c r="I46" s="14"/>
      <c r="J46" s="14"/>
      <c r="K46" s="14"/>
      <c r="L46" s="14"/>
      <c r="M46" s="14"/>
      <c r="N46" s="14"/>
      <c r="O46" s="14"/>
      <c r="P46" s="14"/>
      <c r="Q46" s="14"/>
      <c r="R46" s="14"/>
      <c r="S46" s="14"/>
      <c r="T46" s="14"/>
      <c r="U46" s="14"/>
      <c r="V46" s="14"/>
    </row>
    <row r="47" spans="1:22" x14ac:dyDescent="0.25">
      <c r="A47" s="14"/>
      <c r="B47" s="14"/>
      <c r="C47" s="14"/>
      <c r="D47" s="14"/>
      <c r="E47" s="14"/>
      <c r="F47" s="14"/>
      <c r="G47" s="14"/>
      <c r="H47" s="14"/>
      <c r="I47" s="14"/>
      <c r="J47" s="14"/>
      <c r="K47" s="14"/>
      <c r="L47" s="14"/>
      <c r="M47" s="14"/>
      <c r="N47" s="14"/>
      <c r="O47" s="14"/>
      <c r="P47" s="14"/>
      <c r="Q47" s="14"/>
      <c r="R47" s="14"/>
      <c r="S47" s="14"/>
      <c r="T47" s="14"/>
      <c r="U47" s="14"/>
      <c r="V47" s="14"/>
    </row>
    <row r="48" spans="1:22" x14ac:dyDescent="0.25">
      <c r="A48" s="14"/>
      <c r="B48" s="14"/>
      <c r="C48" s="14"/>
      <c r="D48" s="14"/>
      <c r="E48" s="14"/>
      <c r="F48" s="14"/>
      <c r="G48" s="14"/>
      <c r="H48" s="14"/>
      <c r="I48" s="14"/>
      <c r="J48" s="14"/>
      <c r="K48" s="14"/>
      <c r="L48" s="14"/>
      <c r="M48" s="14"/>
      <c r="N48" s="14"/>
      <c r="O48" s="14"/>
      <c r="P48" s="14"/>
      <c r="Q48" s="14"/>
      <c r="R48" s="14"/>
      <c r="S48" s="14"/>
      <c r="T48" s="14"/>
      <c r="U48" s="14"/>
      <c r="V48" s="14"/>
    </row>
    <row r="49" spans="1:22" x14ac:dyDescent="0.25">
      <c r="A49" s="14"/>
      <c r="B49" s="14"/>
      <c r="C49" s="14"/>
      <c r="D49" s="14"/>
      <c r="E49" s="14"/>
      <c r="F49" s="14"/>
      <c r="G49" s="14"/>
      <c r="H49" s="14"/>
      <c r="I49" s="14"/>
      <c r="J49" s="14"/>
      <c r="K49" s="14"/>
      <c r="L49" s="14"/>
      <c r="M49" s="14"/>
      <c r="N49" s="14"/>
      <c r="O49" s="14"/>
      <c r="P49" s="14"/>
      <c r="Q49" s="14"/>
      <c r="R49" s="14"/>
      <c r="S49" s="14"/>
      <c r="T49" s="14"/>
      <c r="U49" s="14"/>
      <c r="V49" s="14"/>
    </row>
    <row r="50" spans="1:22" x14ac:dyDescent="0.25">
      <c r="A50" s="14"/>
      <c r="B50" s="14"/>
      <c r="C50" s="14"/>
      <c r="D50" s="14"/>
      <c r="E50" s="14"/>
      <c r="F50" s="14"/>
      <c r="G50" s="14"/>
      <c r="H50" s="14"/>
      <c r="I50" s="14"/>
      <c r="J50" s="14"/>
      <c r="K50" s="14"/>
      <c r="L50" s="14"/>
      <c r="M50" s="14"/>
      <c r="N50" s="14"/>
      <c r="O50" s="14"/>
      <c r="P50" s="14"/>
      <c r="Q50" s="14"/>
      <c r="R50" s="14"/>
      <c r="S50" s="14"/>
      <c r="T50" s="14"/>
      <c r="U50" s="14"/>
      <c r="V50" s="14"/>
    </row>
    <row r="51" spans="1:22" x14ac:dyDescent="0.25">
      <c r="A51" s="14"/>
      <c r="B51" s="14"/>
      <c r="C51" s="14"/>
      <c r="D51" s="14"/>
      <c r="E51" s="14"/>
      <c r="F51" s="14"/>
      <c r="G51" s="14"/>
      <c r="H51" s="14"/>
      <c r="I51" s="14"/>
      <c r="J51" s="14"/>
      <c r="K51" s="14"/>
      <c r="L51" s="14"/>
      <c r="M51" s="14"/>
      <c r="N51" s="14"/>
      <c r="O51" s="14"/>
      <c r="P51" s="14"/>
      <c r="Q51" s="14"/>
      <c r="R51" s="14"/>
      <c r="S51" s="14"/>
      <c r="T51" s="14"/>
      <c r="U51" s="14"/>
      <c r="V51" s="14"/>
    </row>
    <row r="52" spans="1:22" x14ac:dyDescent="0.25">
      <c r="A52" s="14"/>
      <c r="B52" s="14"/>
      <c r="C52" s="14"/>
      <c r="D52" s="14"/>
      <c r="E52" s="14"/>
      <c r="F52" s="14"/>
      <c r="G52" s="14"/>
      <c r="H52" s="14"/>
      <c r="I52" s="14"/>
      <c r="J52" s="14"/>
      <c r="K52" s="14"/>
      <c r="L52" s="14"/>
      <c r="M52" s="14"/>
      <c r="N52" s="14"/>
      <c r="O52" s="14"/>
      <c r="P52" s="14"/>
      <c r="Q52" s="14"/>
      <c r="R52" s="14"/>
      <c r="S52" s="14"/>
      <c r="T52" s="14"/>
      <c r="U52" s="14"/>
      <c r="V52" s="14"/>
    </row>
    <row r="53" spans="1:22" x14ac:dyDescent="0.25">
      <c r="A53" s="14"/>
      <c r="B53" s="14"/>
      <c r="C53" s="14"/>
      <c r="D53" s="14"/>
      <c r="E53" s="14"/>
      <c r="F53" s="14"/>
      <c r="G53" s="14"/>
      <c r="H53" s="14"/>
      <c r="I53" s="14"/>
      <c r="J53" s="14"/>
      <c r="K53" s="14"/>
      <c r="L53" s="14"/>
      <c r="M53" s="14"/>
      <c r="N53" s="14"/>
      <c r="O53" s="14"/>
      <c r="P53" s="14"/>
      <c r="Q53" s="14"/>
      <c r="R53" s="14"/>
      <c r="S53" s="14"/>
      <c r="T53" s="14"/>
      <c r="U53" s="14"/>
      <c r="V53" s="14"/>
    </row>
    <row r="54" spans="1:22" x14ac:dyDescent="0.25">
      <c r="A54" s="14"/>
      <c r="B54" s="14"/>
      <c r="C54" s="14"/>
      <c r="D54" s="14"/>
      <c r="E54" s="14"/>
      <c r="F54" s="14"/>
      <c r="G54" s="14"/>
      <c r="H54" s="14"/>
      <c r="I54" s="14"/>
      <c r="J54" s="14"/>
      <c r="K54" s="14"/>
      <c r="L54" s="14"/>
      <c r="M54" s="14"/>
      <c r="N54" s="14"/>
      <c r="O54" s="14"/>
      <c r="P54" s="14"/>
      <c r="Q54" s="14"/>
      <c r="R54" s="14"/>
      <c r="S54" s="14"/>
      <c r="T54" s="14"/>
      <c r="U54" s="14"/>
      <c r="V54" s="14"/>
    </row>
    <row r="55" spans="1:22" x14ac:dyDescent="0.25">
      <c r="A55" s="14"/>
      <c r="B55" s="14"/>
      <c r="C55" s="14"/>
      <c r="D55" s="14"/>
      <c r="E55" s="14"/>
      <c r="F55" s="14"/>
      <c r="G55" s="14"/>
      <c r="H55" s="14"/>
      <c r="I55" s="14"/>
      <c r="J55" s="14"/>
      <c r="K55" s="14"/>
      <c r="L55" s="14"/>
      <c r="M55" s="14"/>
      <c r="N55" s="14"/>
      <c r="O55" s="14"/>
      <c r="P55" s="14"/>
      <c r="Q55" s="14"/>
      <c r="R55" s="14"/>
      <c r="S55" s="14"/>
      <c r="T55" s="14"/>
      <c r="U55" s="14"/>
      <c r="V55" s="14"/>
    </row>
    <row r="56" spans="1:22" x14ac:dyDescent="0.25">
      <c r="A56" s="14"/>
      <c r="B56" s="14"/>
      <c r="C56" s="14"/>
      <c r="D56" s="14"/>
      <c r="E56" s="14"/>
      <c r="F56" s="14"/>
      <c r="G56" s="14"/>
      <c r="H56" s="14"/>
      <c r="I56" s="14"/>
      <c r="J56" s="14"/>
      <c r="K56" s="14"/>
      <c r="L56" s="14"/>
      <c r="M56" s="14"/>
      <c r="N56" s="14"/>
      <c r="O56" s="14"/>
      <c r="P56" s="14"/>
      <c r="Q56" s="14"/>
      <c r="R56" s="14"/>
      <c r="S56" s="14"/>
      <c r="T56" s="14"/>
      <c r="U56" s="14"/>
      <c r="V56" s="14"/>
    </row>
    <row r="57" spans="1:22" x14ac:dyDescent="0.25">
      <c r="A57" s="14"/>
      <c r="B57" s="14"/>
      <c r="C57" s="14"/>
      <c r="D57" s="14"/>
      <c r="E57" s="14"/>
      <c r="F57" s="14"/>
      <c r="G57" s="14"/>
      <c r="H57" s="14"/>
      <c r="I57" s="14"/>
      <c r="J57" s="14"/>
      <c r="K57" s="14"/>
      <c r="L57" s="14"/>
      <c r="M57" s="14"/>
      <c r="N57" s="14"/>
      <c r="O57" s="14"/>
      <c r="P57" s="14"/>
      <c r="Q57" s="14"/>
      <c r="R57" s="14"/>
      <c r="S57" s="14"/>
      <c r="T57" s="14"/>
      <c r="U57" s="14"/>
      <c r="V57" s="14"/>
    </row>
    <row r="58" spans="1:22" x14ac:dyDescent="0.25">
      <c r="A58" s="14"/>
      <c r="B58" s="14"/>
      <c r="C58" s="14"/>
      <c r="D58" s="14"/>
      <c r="E58" s="14"/>
      <c r="F58" s="14"/>
      <c r="G58" s="14"/>
      <c r="H58" s="14"/>
      <c r="I58" s="14"/>
      <c r="J58" s="14"/>
      <c r="K58" s="14"/>
      <c r="L58" s="14"/>
      <c r="M58" s="14"/>
      <c r="N58" s="14"/>
      <c r="O58" s="14"/>
      <c r="P58" s="14"/>
      <c r="Q58" s="14"/>
      <c r="R58" s="14"/>
      <c r="S58" s="14"/>
      <c r="T58" s="14"/>
      <c r="U58" s="14"/>
      <c r="V58" s="14"/>
    </row>
    <row r="59" spans="1:22" x14ac:dyDescent="0.25">
      <c r="A59" s="14"/>
      <c r="B59" s="14"/>
      <c r="C59" s="14"/>
      <c r="D59" s="14"/>
      <c r="E59" s="14"/>
      <c r="F59" s="14"/>
      <c r="G59" s="14"/>
      <c r="H59" s="14"/>
      <c r="I59" s="14"/>
      <c r="J59" s="14"/>
      <c r="K59" s="14"/>
      <c r="L59" s="14"/>
      <c r="M59" s="14"/>
      <c r="N59" s="14"/>
      <c r="O59" s="14"/>
      <c r="P59" s="14"/>
      <c r="Q59" s="14"/>
      <c r="R59" s="14"/>
      <c r="S59" s="14"/>
      <c r="T59" s="14"/>
      <c r="U59" s="14"/>
      <c r="V59" s="14"/>
    </row>
    <row r="60" spans="1:22" x14ac:dyDescent="0.25">
      <c r="A60" s="14"/>
      <c r="B60" s="14"/>
      <c r="C60" s="14"/>
      <c r="D60" s="14"/>
      <c r="E60" s="14"/>
      <c r="F60" s="14"/>
      <c r="G60" s="14"/>
      <c r="H60" s="14"/>
      <c r="I60" s="14"/>
      <c r="J60" s="14"/>
      <c r="K60" s="14"/>
      <c r="L60" s="14"/>
      <c r="M60" s="14"/>
      <c r="N60" s="14"/>
      <c r="O60" s="14"/>
      <c r="P60" s="14"/>
      <c r="Q60" s="14"/>
      <c r="R60" s="14"/>
      <c r="S60" s="14"/>
      <c r="T60" s="14"/>
      <c r="U60" s="14"/>
      <c r="V60" s="14"/>
    </row>
    <row r="61" spans="1:22" x14ac:dyDescent="0.25">
      <c r="A61" s="14"/>
      <c r="B61" s="14"/>
      <c r="C61" s="14"/>
      <c r="D61" s="14"/>
      <c r="E61" s="14"/>
      <c r="F61" s="14"/>
      <c r="G61" s="14"/>
      <c r="H61" s="14"/>
      <c r="I61" s="14"/>
      <c r="J61" s="14"/>
      <c r="K61" s="14"/>
      <c r="L61" s="14"/>
      <c r="M61" s="14"/>
      <c r="N61" s="14"/>
      <c r="O61" s="14"/>
      <c r="P61" s="14"/>
      <c r="Q61" s="14"/>
      <c r="R61" s="14"/>
      <c r="S61" s="14"/>
      <c r="T61" s="14"/>
      <c r="U61" s="14"/>
      <c r="V61" s="14"/>
    </row>
    <row r="62" spans="1:22" x14ac:dyDescent="0.25">
      <c r="A62" s="14"/>
      <c r="B62" s="14"/>
      <c r="C62" s="14"/>
      <c r="D62" s="14"/>
      <c r="E62" s="14"/>
      <c r="F62" s="14"/>
      <c r="G62" s="14"/>
      <c r="H62" s="14"/>
      <c r="I62" s="14"/>
      <c r="J62" s="14"/>
      <c r="K62" s="14"/>
      <c r="L62" s="14"/>
      <c r="M62" s="14"/>
      <c r="N62" s="14"/>
      <c r="O62" s="14"/>
      <c r="P62" s="14"/>
      <c r="Q62" s="14"/>
      <c r="R62" s="14"/>
      <c r="S62" s="14"/>
      <c r="T62" s="14"/>
      <c r="U62" s="14"/>
      <c r="V62" s="14"/>
    </row>
    <row r="63" spans="1:22" x14ac:dyDescent="0.25">
      <c r="A63" s="14"/>
      <c r="B63" s="14"/>
      <c r="C63" s="14"/>
      <c r="D63" s="14"/>
      <c r="E63" s="14"/>
      <c r="F63" s="14"/>
      <c r="G63" s="14"/>
      <c r="H63" s="14"/>
      <c r="I63" s="14"/>
      <c r="J63" s="14"/>
      <c r="K63" s="14"/>
      <c r="L63" s="14"/>
      <c r="M63" s="14"/>
      <c r="N63" s="14"/>
      <c r="O63" s="14"/>
      <c r="P63" s="14"/>
      <c r="Q63" s="14"/>
      <c r="R63" s="14"/>
      <c r="S63" s="14"/>
      <c r="T63" s="14"/>
      <c r="U63" s="14"/>
      <c r="V63" s="14"/>
    </row>
    <row r="64" spans="1:22" x14ac:dyDescent="0.25">
      <c r="A64" s="14"/>
      <c r="B64" s="14"/>
      <c r="C64" s="14"/>
      <c r="D64" s="14"/>
      <c r="E64" s="14"/>
      <c r="F64" s="14"/>
      <c r="G64" s="14"/>
      <c r="H64" s="14"/>
      <c r="I64" s="14"/>
      <c r="J64" s="14"/>
      <c r="K64" s="14"/>
      <c r="L64" s="14"/>
      <c r="M64" s="14"/>
      <c r="N64" s="14"/>
      <c r="O64" s="14"/>
      <c r="P64" s="14"/>
      <c r="Q64" s="14"/>
      <c r="R64" s="14"/>
      <c r="S64" s="14"/>
      <c r="T64" s="14"/>
      <c r="U64" s="14"/>
      <c r="V64" s="14"/>
    </row>
    <row r="65" spans="1:22" x14ac:dyDescent="0.25">
      <c r="A65" s="14"/>
      <c r="B65" s="14"/>
      <c r="C65" s="14"/>
      <c r="D65" s="14"/>
      <c r="E65" s="14"/>
      <c r="F65" s="14"/>
      <c r="G65" s="14"/>
      <c r="H65" s="14"/>
      <c r="I65" s="14"/>
      <c r="J65" s="14"/>
      <c r="K65" s="14"/>
      <c r="L65" s="14"/>
      <c r="M65" s="14"/>
      <c r="N65" s="14"/>
      <c r="O65" s="14"/>
      <c r="P65" s="14"/>
      <c r="Q65" s="14"/>
      <c r="R65" s="14"/>
      <c r="S65" s="14"/>
      <c r="T65" s="14"/>
      <c r="U65" s="14"/>
      <c r="V65" s="14"/>
    </row>
    <row r="66" spans="1:22" x14ac:dyDescent="0.25">
      <c r="A66" s="14"/>
      <c r="B66" s="14"/>
      <c r="C66" s="14"/>
      <c r="D66" s="14"/>
      <c r="E66" s="14"/>
      <c r="F66" s="14"/>
      <c r="G66" s="14"/>
      <c r="H66" s="14"/>
      <c r="I66" s="14"/>
      <c r="J66" s="14"/>
      <c r="K66" s="14"/>
      <c r="L66" s="14"/>
      <c r="M66" s="14"/>
      <c r="N66" s="14"/>
      <c r="O66" s="14"/>
      <c r="P66" s="14"/>
      <c r="Q66" s="14"/>
      <c r="R66" s="14"/>
      <c r="S66" s="14"/>
      <c r="T66" s="14"/>
      <c r="U66" s="14"/>
      <c r="V66" s="14"/>
    </row>
    <row r="67" spans="1:22" x14ac:dyDescent="0.25">
      <c r="A67" s="14"/>
      <c r="B67" s="14"/>
      <c r="C67" s="14"/>
      <c r="D67" s="14"/>
      <c r="E67" s="14"/>
      <c r="F67" s="14"/>
      <c r="G67" s="14"/>
      <c r="H67" s="14"/>
      <c r="I67" s="14"/>
      <c r="J67" s="14"/>
      <c r="K67" s="14"/>
      <c r="L67" s="14"/>
      <c r="M67" s="14"/>
      <c r="N67" s="14"/>
      <c r="O67" s="14"/>
      <c r="P67" s="14"/>
      <c r="Q67" s="14"/>
      <c r="R67" s="14"/>
      <c r="S67" s="14"/>
      <c r="T67" s="14"/>
      <c r="U67" s="14"/>
      <c r="V67" s="14"/>
    </row>
    <row r="68" spans="1:22" x14ac:dyDescent="0.25">
      <c r="A68" s="14"/>
      <c r="B68" s="14"/>
      <c r="C68" s="14"/>
      <c r="D68" s="14"/>
      <c r="E68" s="14"/>
      <c r="F68" s="14"/>
      <c r="G68" s="14"/>
      <c r="H68" s="14"/>
      <c r="I68" s="14"/>
      <c r="J68" s="14"/>
      <c r="K68" s="14"/>
      <c r="L68" s="14"/>
      <c r="M68" s="14"/>
      <c r="N68" s="14"/>
      <c r="O68" s="14"/>
      <c r="P68" s="14"/>
      <c r="Q68" s="14"/>
      <c r="R68" s="14"/>
      <c r="S68" s="14"/>
      <c r="T68" s="14"/>
      <c r="U68" s="14"/>
      <c r="V68" s="14"/>
    </row>
    <row r="69" spans="1:22" x14ac:dyDescent="0.25">
      <c r="A69" s="14"/>
      <c r="B69" s="14"/>
      <c r="C69" s="14"/>
      <c r="D69" s="14"/>
      <c r="E69" s="14"/>
      <c r="F69" s="14"/>
      <c r="G69" s="14"/>
      <c r="H69" s="14"/>
      <c r="I69" s="14"/>
      <c r="J69" s="14"/>
      <c r="K69" s="14"/>
      <c r="L69" s="14"/>
      <c r="M69" s="14"/>
      <c r="N69" s="14"/>
      <c r="O69" s="14"/>
      <c r="P69" s="14"/>
      <c r="Q69" s="14"/>
      <c r="R69" s="14"/>
      <c r="S69" s="14"/>
      <c r="T69" s="14"/>
      <c r="U69" s="14"/>
      <c r="V69" s="14"/>
    </row>
    <row r="70" spans="1:22" x14ac:dyDescent="0.25">
      <c r="A70" s="14"/>
      <c r="B70" s="14"/>
      <c r="C70" s="14"/>
      <c r="D70" s="14"/>
      <c r="E70" s="14"/>
      <c r="F70" s="14"/>
      <c r="G70" s="14"/>
      <c r="H70" s="14"/>
      <c r="I70" s="14"/>
      <c r="J70" s="14"/>
      <c r="K70" s="14"/>
      <c r="L70" s="14"/>
      <c r="M70" s="14"/>
      <c r="N70" s="14"/>
      <c r="O70" s="14"/>
      <c r="P70" s="14"/>
      <c r="Q70" s="14"/>
      <c r="R70" s="14"/>
      <c r="S70" s="14"/>
      <c r="T70" s="14"/>
      <c r="U70" s="14"/>
      <c r="V70" s="14"/>
    </row>
    <row r="71" spans="1:22" x14ac:dyDescent="0.25">
      <c r="A71" s="14"/>
      <c r="B71" s="14"/>
      <c r="C71" s="14"/>
      <c r="D71" s="14"/>
      <c r="E71" s="14"/>
      <c r="F71" s="14"/>
      <c r="G71" s="14"/>
      <c r="H71" s="14"/>
      <c r="I71" s="14"/>
      <c r="J71" s="14"/>
      <c r="K71" s="14"/>
      <c r="L71" s="14"/>
      <c r="M71" s="14"/>
      <c r="N71" s="14"/>
      <c r="O71" s="14"/>
      <c r="P71" s="14"/>
      <c r="Q71" s="14"/>
      <c r="R71" s="14"/>
      <c r="S71" s="14"/>
      <c r="T71" s="14"/>
      <c r="U71" s="14"/>
      <c r="V71" s="14"/>
    </row>
    <row r="72" spans="1:22" x14ac:dyDescent="0.25">
      <c r="A72" s="14"/>
      <c r="B72" s="14"/>
      <c r="C72" s="14"/>
      <c r="D72" s="14"/>
      <c r="E72" s="14"/>
      <c r="F72" s="14"/>
      <c r="G72" s="14"/>
      <c r="H72" s="14"/>
      <c r="I72" s="14"/>
      <c r="J72" s="14"/>
      <c r="K72" s="14"/>
      <c r="L72" s="14"/>
      <c r="M72" s="14"/>
      <c r="N72" s="14"/>
      <c r="O72" s="14"/>
      <c r="P72" s="14"/>
      <c r="Q72" s="14"/>
      <c r="R72" s="14"/>
      <c r="S72" s="14"/>
      <c r="T72" s="14"/>
      <c r="U72" s="14"/>
      <c r="V72" s="14"/>
    </row>
    <row r="73" spans="1:22" x14ac:dyDescent="0.25">
      <c r="A73" s="14"/>
      <c r="B73" s="14"/>
      <c r="C73" s="14"/>
      <c r="D73" s="14"/>
      <c r="E73" s="14"/>
      <c r="F73" s="14"/>
      <c r="G73" s="14"/>
      <c r="H73" s="14"/>
      <c r="I73" s="14"/>
      <c r="J73" s="14"/>
      <c r="K73" s="14"/>
      <c r="L73" s="14"/>
      <c r="M73" s="14"/>
      <c r="N73" s="14"/>
      <c r="O73" s="14"/>
      <c r="P73" s="14"/>
      <c r="Q73" s="14"/>
      <c r="R73" s="14"/>
      <c r="S73" s="14"/>
      <c r="T73" s="14"/>
      <c r="U73" s="14"/>
      <c r="V73" s="14"/>
    </row>
    <row r="74" spans="1:22" x14ac:dyDescent="0.25">
      <c r="A74" s="14"/>
      <c r="B74" s="14"/>
      <c r="C74" s="14"/>
      <c r="D74" s="14"/>
      <c r="E74" s="14"/>
      <c r="F74" s="14"/>
      <c r="G74" s="14"/>
      <c r="H74" s="14"/>
      <c r="I74" s="14"/>
      <c r="J74" s="14"/>
      <c r="K74" s="14"/>
      <c r="L74" s="14"/>
      <c r="M74" s="14"/>
      <c r="N74" s="14"/>
      <c r="O74" s="14"/>
      <c r="P74" s="14"/>
      <c r="Q74" s="14"/>
      <c r="R74" s="14"/>
      <c r="S74" s="14"/>
      <c r="T74" s="14"/>
      <c r="U74" s="14"/>
      <c r="V74" s="14"/>
    </row>
    <row r="75" spans="1:22" x14ac:dyDescent="0.25">
      <c r="A75" s="14"/>
      <c r="B75" s="14"/>
      <c r="C75" s="14"/>
      <c r="D75" s="14"/>
      <c r="E75" s="14"/>
      <c r="F75" s="14"/>
      <c r="G75" s="14"/>
      <c r="H75" s="14"/>
      <c r="I75" s="14"/>
      <c r="J75" s="14"/>
      <c r="K75" s="14"/>
      <c r="L75" s="14"/>
      <c r="M75" s="14"/>
      <c r="N75" s="14"/>
      <c r="O75" s="14"/>
      <c r="P75" s="14"/>
      <c r="Q75" s="14"/>
      <c r="R75" s="14"/>
      <c r="S75" s="14"/>
      <c r="T75" s="14"/>
      <c r="U75" s="14"/>
      <c r="V75" s="14"/>
    </row>
    <row r="76" spans="1:22" x14ac:dyDescent="0.25">
      <c r="A76" s="14"/>
      <c r="B76" s="14"/>
      <c r="C76" s="14"/>
      <c r="D76" s="14"/>
      <c r="E76" s="14"/>
      <c r="F76" s="14"/>
      <c r="G76" s="14"/>
      <c r="H76" s="14"/>
      <c r="I76" s="14"/>
      <c r="J76" s="14"/>
      <c r="K76" s="14"/>
      <c r="L76" s="14"/>
      <c r="M76" s="14"/>
      <c r="N76" s="14"/>
      <c r="O76" s="14"/>
      <c r="P76" s="14"/>
      <c r="Q76" s="14"/>
      <c r="R76" s="14"/>
      <c r="S76" s="14"/>
      <c r="T76" s="14"/>
      <c r="U76" s="14"/>
      <c r="V76" s="14"/>
    </row>
    <row r="77" spans="1:22" x14ac:dyDescent="0.25">
      <c r="A77" s="14"/>
      <c r="B77" s="14"/>
      <c r="C77" s="14"/>
      <c r="D77" s="14"/>
      <c r="E77" s="14"/>
      <c r="F77" s="14"/>
      <c r="G77" s="14"/>
      <c r="H77" s="14"/>
      <c r="I77" s="14"/>
      <c r="J77" s="14"/>
      <c r="K77" s="14"/>
      <c r="L77" s="14"/>
      <c r="M77" s="14"/>
      <c r="N77" s="14"/>
      <c r="O77" s="14"/>
      <c r="P77" s="14"/>
      <c r="Q77" s="14"/>
      <c r="R77" s="14"/>
      <c r="S77" s="14"/>
      <c r="T77" s="14"/>
      <c r="U77" s="14"/>
      <c r="V77" s="14"/>
    </row>
    <row r="78" spans="1:22" x14ac:dyDescent="0.25">
      <c r="A78" s="14"/>
      <c r="B78" s="14"/>
      <c r="C78" s="14"/>
      <c r="D78" s="14"/>
      <c r="E78" s="14"/>
      <c r="F78" s="14"/>
      <c r="G78" s="14"/>
      <c r="H78" s="14"/>
      <c r="I78" s="14"/>
      <c r="J78" s="14"/>
      <c r="K78" s="14"/>
      <c r="L78" s="14"/>
      <c r="M78" s="14"/>
      <c r="N78" s="14"/>
      <c r="O78" s="14"/>
      <c r="P78" s="14"/>
      <c r="Q78" s="14"/>
      <c r="R78" s="14"/>
      <c r="S78" s="14"/>
      <c r="T78" s="14"/>
      <c r="U78" s="14"/>
      <c r="V78" s="14"/>
    </row>
    <row r="79" spans="1:22" x14ac:dyDescent="0.25">
      <c r="A79" s="14"/>
      <c r="B79" s="14"/>
      <c r="C79" s="14"/>
      <c r="D79" s="14"/>
      <c r="E79" s="14"/>
      <c r="F79" s="14"/>
      <c r="G79" s="14"/>
      <c r="H79" s="14"/>
      <c r="I79" s="14"/>
      <c r="J79" s="14"/>
      <c r="K79" s="14"/>
      <c r="L79" s="14"/>
      <c r="M79" s="14"/>
      <c r="N79" s="14"/>
      <c r="O79" s="14"/>
      <c r="P79" s="14"/>
      <c r="Q79" s="14"/>
      <c r="R79" s="14"/>
      <c r="S79" s="14"/>
      <c r="T79" s="14"/>
      <c r="U79" s="14"/>
      <c r="V79" s="14"/>
    </row>
    <row r="80" spans="1:22" x14ac:dyDescent="0.25">
      <c r="A80" s="14"/>
      <c r="B80" s="14"/>
      <c r="C80" s="14"/>
      <c r="D80" s="14"/>
      <c r="E80" s="14"/>
      <c r="F80" s="14"/>
      <c r="G80" s="14"/>
      <c r="H80" s="14"/>
      <c r="I80" s="14"/>
      <c r="J80" s="14"/>
      <c r="K80" s="14"/>
      <c r="L80" s="14"/>
      <c r="M80" s="14"/>
      <c r="N80" s="14"/>
      <c r="O80" s="14"/>
      <c r="P80" s="14"/>
      <c r="Q80" s="14"/>
      <c r="R80" s="14"/>
      <c r="S80" s="14"/>
      <c r="T80" s="14"/>
      <c r="U80" s="14"/>
      <c r="V80" s="1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abSelected="1" workbookViewId="0">
      <selection activeCell="C25" sqref="C25"/>
    </sheetView>
  </sheetViews>
  <sheetFormatPr defaultRowHeight="15" x14ac:dyDescent="0.25"/>
  <cols>
    <col min="1" max="1" width="80.5703125" style="3" customWidth="1"/>
    <col min="2" max="2" width="12" bestFit="1" customWidth="1"/>
    <col min="3" max="3" width="39.85546875" bestFit="1" customWidth="1"/>
  </cols>
  <sheetData>
    <row r="1" spans="1:6" ht="30" x14ac:dyDescent="0.25">
      <c r="A1" s="3" t="s">
        <v>1077</v>
      </c>
    </row>
    <row r="2" spans="1:6" ht="15.75" thickBot="1" x14ac:dyDescent="0.3">
      <c r="A2" s="59"/>
      <c r="B2" s="2"/>
      <c r="F2" s="4"/>
    </row>
    <row r="3" spans="1:6" ht="16.5" thickTop="1" x14ac:dyDescent="0.25">
      <c r="A3" s="60" t="str">
        <f>VLOOKUP(LPVS!E1,'MCR data (updated)'!A1:L1016,2,FALSE)</f>
        <v>STERLING CITY ISD</v>
      </c>
    </row>
    <row r="4" spans="1:6" x14ac:dyDescent="0.25">
      <c r="A4" s="3" t="s">
        <v>1095</v>
      </c>
      <c r="B4" s="6">
        <f>VLOOKUP(LPVS!E1,tax_rates!A$1:F$1017,6,FALSE)</f>
        <v>0.96640000000000004</v>
      </c>
    </row>
    <row r="5" spans="1:6" ht="14.45" customHeight="1" x14ac:dyDescent="0.25">
      <c r="A5" s="3" t="s">
        <v>1060</v>
      </c>
      <c r="B5" s="9">
        <v>0</v>
      </c>
      <c r="C5" t="s">
        <v>1090</v>
      </c>
    </row>
    <row r="6" spans="1:6" ht="30" x14ac:dyDescent="0.25">
      <c r="A6" s="3" t="s">
        <v>1096</v>
      </c>
      <c r="B6" s="6">
        <f>B4-B5</f>
        <v>0.96640000000000004</v>
      </c>
    </row>
    <row r="7" spans="1:6" x14ac:dyDescent="0.25">
      <c r="A7" s="61" t="s">
        <v>1013</v>
      </c>
      <c r="B7" s="7">
        <f>LPVS!G35</f>
        <v>0.86760000000000004</v>
      </c>
    </row>
    <row r="8" spans="1:6" x14ac:dyDescent="0.25">
      <c r="A8" s="3" t="s">
        <v>1010</v>
      </c>
      <c r="B8" s="6">
        <f>VLOOKUP(LPVS!E$1,'MCR data (updated)'!A$1:K$1016,10,FALSE)</f>
        <v>5.0000000000000044E-2</v>
      </c>
    </row>
    <row r="9" spans="1:6" x14ac:dyDescent="0.25">
      <c r="A9" s="3" t="s">
        <v>1011</v>
      </c>
      <c r="B9" s="6">
        <f>VLOOKUP(LPVS!E$1,'MCR data (updated)'!A$1:K$1016,11,FALSE)</f>
        <v>0</v>
      </c>
    </row>
    <row r="10" spans="1:6" x14ac:dyDescent="0.25">
      <c r="A10" s="3" t="s">
        <v>1012</v>
      </c>
      <c r="B10" s="6">
        <f>VLOOKUP(LPVS!E$1,'MCR data (updated)'!A$1:L$1016,12,FALSE)</f>
        <v>0</v>
      </c>
    </row>
    <row r="11" spans="1:6" ht="15.75" thickBot="1" x14ac:dyDescent="0.3">
      <c r="A11" s="62" t="s">
        <v>1097</v>
      </c>
      <c r="B11" s="8">
        <f>SUM(B7:B10)-B5</f>
        <v>0.91760000000000008</v>
      </c>
    </row>
    <row r="12" spans="1:6" ht="15.75" thickTop="1" x14ac:dyDescent="0.25"/>
    <row r="13" spans="1:6" ht="18.75" x14ac:dyDescent="0.3">
      <c r="A13" s="63" t="s">
        <v>1092</v>
      </c>
      <c r="B13" s="52"/>
    </row>
    <row r="14" spans="1:6" x14ac:dyDescent="0.25">
      <c r="A14" s="3" t="s">
        <v>1014</v>
      </c>
      <c r="B14" s="53">
        <f>B7</f>
        <v>0.86760000000000004</v>
      </c>
    </row>
    <row r="15" spans="1:6" x14ac:dyDescent="0.25">
      <c r="A15" s="3" t="s">
        <v>1099</v>
      </c>
      <c r="B15" s="54">
        <f>SUM(B8:B9,B10)-B5</f>
        <v>5.0000000000000044E-2</v>
      </c>
    </row>
    <row r="16" spans="1:6" x14ac:dyDescent="0.25">
      <c r="A16" s="3" t="s">
        <v>1059</v>
      </c>
      <c r="B16" s="54">
        <f>MAX(0,0.05-B15)</f>
        <v>0</v>
      </c>
    </row>
    <row r="17" spans="1:3" ht="14.45" customHeight="1" x14ac:dyDescent="0.25">
      <c r="A17" s="3" t="s">
        <v>1093</v>
      </c>
      <c r="B17" s="55">
        <v>0</v>
      </c>
      <c r="C17" t="s">
        <v>1091</v>
      </c>
    </row>
    <row r="18" spans="1:3" x14ac:dyDescent="0.25">
      <c r="A18" s="3" t="s">
        <v>1094</v>
      </c>
      <c r="B18" s="55">
        <v>0.23980000000000001</v>
      </c>
      <c r="C18" t="s">
        <v>1061</v>
      </c>
    </row>
    <row r="19" spans="1:3" x14ac:dyDescent="0.25">
      <c r="A19" s="64" t="s">
        <v>1065</v>
      </c>
      <c r="B19" s="53">
        <f>MIN((B14+0.17+B10+B18),SUM(B14:B18))</f>
        <v>1.1574</v>
      </c>
    </row>
    <row r="21" spans="1:3" ht="18.75" x14ac:dyDescent="0.3">
      <c r="A21" s="68" t="s">
        <v>1098</v>
      </c>
      <c r="B21" s="53">
        <v>0.86470000000000002</v>
      </c>
    </row>
    <row r="22" spans="1:3" x14ac:dyDescent="0.25">
      <c r="A22" s="3" t="s">
        <v>1100</v>
      </c>
      <c r="B22" s="6">
        <v>0.05</v>
      </c>
    </row>
    <row r="23" spans="1:3" x14ac:dyDescent="0.25">
      <c r="A23" s="3" t="s">
        <v>1094</v>
      </c>
      <c r="B23" s="6">
        <v>0.23980000000000001</v>
      </c>
    </row>
    <row r="24" spans="1:3" x14ac:dyDescent="0.25">
      <c r="A24" s="64" t="s">
        <v>1065</v>
      </c>
      <c r="B24" s="53">
        <v>1.1545000000000001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L1017"/>
  <sheetViews>
    <sheetView workbookViewId="0">
      <pane xSplit="1" ySplit="1" topLeftCell="B597" activePane="bottomRight" state="frozen"/>
      <selection pane="topRight" activeCell="B1" sqref="B1"/>
      <selection pane="bottomLeft" activeCell="A2" sqref="A2"/>
      <selection pane="bottomRight" activeCell="I610" sqref="I610"/>
    </sheetView>
  </sheetViews>
  <sheetFormatPr defaultRowHeight="15" x14ac:dyDescent="0.25"/>
  <cols>
    <col min="1" max="1" width="12" customWidth="1"/>
    <col min="2" max="2" width="26" customWidth="1"/>
    <col min="3" max="4" width="14.85546875" bestFit="1" customWidth="1"/>
    <col min="5" max="5" width="13.85546875" bestFit="1" customWidth="1"/>
    <col min="6" max="6" width="13" customWidth="1"/>
    <col min="7" max="7" width="13.28515625" bestFit="1" customWidth="1"/>
    <col min="8" max="8" width="17.42578125" style="49" bestFit="1" customWidth="1"/>
  </cols>
  <sheetData>
    <row r="1" spans="1:12" x14ac:dyDescent="0.25">
      <c r="A1" s="38" t="s">
        <v>1007</v>
      </c>
      <c r="B1" s="38" t="s">
        <v>1006</v>
      </c>
      <c r="C1" s="38" t="s">
        <v>1054</v>
      </c>
      <c r="D1" s="38" t="s">
        <v>1055</v>
      </c>
      <c r="E1" s="38" t="s">
        <v>1017</v>
      </c>
      <c r="F1" s="38" t="s">
        <v>1018</v>
      </c>
      <c r="G1" s="38" t="s">
        <v>1019</v>
      </c>
      <c r="H1" s="50" t="s">
        <v>1020</v>
      </c>
      <c r="I1" s="38" t="s">
        <v>1005</v>
      </c>
      <c r="J1" s="38" t="s">
        <v>1008</v>
      </c>
      <c r="K1" s="38" t="s">
        <v>1011</v>
      </c>
      <c r="L1" s="38" t="s">
        <v>1009</v>
      </c>
    </row>
    <row r="2" spans="1:12" x14ac:dyDescent="0.25">
      <c r="A2" s="56">
        <v>1902</v>
      </c>
      <c r="B2" t="s">
        <v>90</v>
      </c>
      <c r="C2" s="12">
        <v>295042091</v>
      </c>
      <c r="D2" s="12">
        <v>288435200</v>
      </c>
      <c r="E2" s="12">
        <f>(C2-D2)*2</f>
        <v>13213782</v>
      </c>
      <c r="F2" s="12">
        <f>_xlfn.IFNA(VLOOKUP(A2,'313 expiration'!A$1:E$8,4,FALSE),0)</f>
        <v>0</v>
      </c>
      <c r="G2" s="12">
        <f>_xlfn.IFNA(VLOOKUP(A2,'TIF expiration'!$A$1:$B$3,2,FALSE),0)</f>
        <v>0</v>
      </c>
      <c r="H2" s="49">
        <v>0.91639999999999999</v>
      </c>
      <c r="I2">
        <v>1.0547</v>
      </c>
      <c r="J2" s="49">
        <f>MAX(0,MIN(0.08,I2-H2))</f>
        <v>0.08</v>
      </c>
      <c r="K2" s="49">
        <f>MIN(0.09,I2-H2-J2)</f>
        <v>5.8299999999999977E-2</v>
      </c>
      <c r="L2" s="49">
        <f t="shared" ref="L2:L5" si="0">I2-H2-J2-K2</f>
        <v>0</v>
      </c>
    </row>
    <row r="3" spans="1:12" x14ac:dyDescent="0.25">
      <c r="A3" s="56">
        <v>1903</v>
      </c>
      <c r="B3" t="s">
        <v>89</v>
      </c>
      <c r="C3" s="12">
        <v>300149118</v>
      </c>
      <c r="D3" s="12">
        <v>300149118</v>
      </c>
      <c r="E3" s="12">
        <f t="shared" ref="E3:E66" si="1">(C3-D3)*2</f>
        <v>0</v>
      </c>
      <c r="F3" s="12">
        <f>_xlfn.IFNA(VLOOKUP(A3,'313 expiration'!A$1:E$8,4,FALSE),0)</f>
        <v>0</v>
      </c>
      <c r="G3" s="12">
        <f>_xlfn.IFNA(VLOOKUP(A3,'TIF expiration'!$A$1:$B$3,2,FALSE),0)</f>
        <v>0</v>
      </c>
      <c r="H3" s="49">
        <v>0.91600000000000004</v>
      </c>
      <c r="I3">
        <v>1.0543</v>
      </c>
      <c r="J3" s="49">
        <f t="shared" ref="J3:J66" si="2">MAX(0,MIN(0.08,I3-H3))</f>
        <v>0.08</v>
      </c>
      <c r="K3" s="49">
        <f t="shared" ref="K3:K66" si="3">MIN(0.09,I3-H3-J3)</f>
        <v>5.8299999999999977E-2</v>
      </c>
      <c r="L3" s="49">
        <f t="shared" si="0"/>
        <v>0</v>
      </c>
    </row>
    <row r="4" spans="1:12" x14ac:dyDescent="0.25">
      <c r="A4" s="56">
        <v>1904</v>
      </c>
      <c r="B4" t="s">
        <v>88</v>
      </c>
      <c r="C4" s="12">
        <v>288267508</v>
      </c>
      <c r="D4" s="12">
        <v>272008496</v>
      </c>
      <c r="E4" s="12">
        <f t="shared" si="1"/>
        <v>32518024</v>
      </c>
      <c r="F4" s="12">
        <f>_xlfn.IFNA(VLOOKUP(A4,'313 expiration'!A$1:E$8,4,FALSE),0)</f>
        <v>0</v>
      </c>
      <c r="G4" s="12">
        <f>_xlfn.IFNA(VLOOKUP(A4,'TIF expiration'!$A$1:$B$3,2,FALSE),0)</f>
        <v>0</v>
      </c>
      <c r="H4" s="49">
        <v>0.91639999999999999</v>
      </c>
      <c r="I4">
        <v>1.0547</v>
      </c>
      <c r="J4" s="49">
        <f t="shared" si="2"/>
        <v>0.08</v>
      </c>
      <c r="K4" s="49">
        <f t="shared" si="3"/>
        <v>5.8299999999999977E-2</v>
      </c>
      <c r="L4" s="49">
        <f t="shared" si="0"/>
        <v>0</v>
      </c>
    </row>
    <row r="5" spans="1:12" x14ac:dyDescent="0.25">
      <c r="A5" s="56">
        <v>1906</v>
      </c>
      <c r="B5" t="s">
        <v>87</v>
      </c>
      <c r="C5" s="12">
        <v>114757426</v>
      </c>
      <c r="D5" s="12">
        <v>110132939</v>
      </c>
      <c r="E5" s="12">
        <f t="shared" si="1"/>
        <v>9248974</v>
      </c>
      <c r="F5" s="12">
        <f>_xlfn.IFNA(VLOOKUP(A5,'313 expiration'!A$1:E$8,4,FALSE),0)</f>
        <v>0</v>
      </c>
      <c r="G5" s="12">
        <f>_xlfn.IFNA(VLOOKUP(A5,'TIF expiration'!$A$1:$B$3,2,FALSE),0)</f>
        <v>0</v>
      </c>
      <c r="H5" s="49">
        <v>0.91639999999999999</v>
      </c>
      <c r="I5">
        <v>1.0547</v>
      </c>
      <c r="J5" s="49">
        <f t="shared" si="2"/>
        <v>0.08</v>
      </c>
      <c r="K5" s="49">
        <f t="shared" si="3"/>
        <v>5.8299999999999977E-2</v>
      </c>
      <c r="L5" s="49">
        <f t="shared" si="0"/>
        <v>0</v>
      </c>
    </row>
    <row r="6" spans="1:12" x14ac:dyDescent="0.25">
      <c r="A6" s="56">
        <v>1907</v>
      </c>
      <c r="B6" t="s">
        <v>86</v>
      </c>
      <c r="C6" s="12">
        <v>1147718318</v>
      </c>
      <c r="D6" s="12">
        <v>1147718318</v>
      </c>
      <c r="E6" s="12">
        <f t="shared" si="1"/>
        <v>0</v>
      </c>
      <c r="F6" s="12">
        <f>_xlfn.IFNA(VLOOKUP(A6,'313 expiration'!A$1:E$8,4,FALSE),0)</f>
        <v>0</v>
      </c>
      <c r="G6" s="12">
        <f>_xlfn.IFNA(VLOOKUP(A6,'TIF expiration'!$A$1:$B$3,2,FALSE),0)</f>
        <v>0</v>
      </c>
      <c r="H6" s="49">
        <v>0.91639999999999999</v>
      </c>
      <c r="I6">
        <v>1.0547</v>
      </c>
      <c r="J6" s="49">
        <f t="shared" si="2"/>
        <v>0.08</v>
      </c>
      <c r="K6" s="49">
        <f t="shared" si="3"/>
        <v>5.8299999999999977E-2</v>
      </c>
      <c r="L6" s="49">
        <f t="shared" ref="L6:L69" si="4">I6-H6-J6-K6</f>
        <v>0</v>
      </c>
    </row>
    <row r="7" spans="1:12" x14ac:dyDescent="0.25">
      <c r="A7" s="56">
        <v>1908</v>
      </c>
      <c r="B7" t="s">
        <v>85</v>
      </c>
      <c r="C7" s="12">
        <v>515291615</v>
      </c>
      <c r="D7" s="12">
        <v>515291615</v>
      </c>
      <c r="E7" s="12">
        <f t="shared" si="1"/>
        <v>0</v>
      </c>
      <c r="F7" s="12">
        <f>_xlfn.IFNA(VLOOKUP(A7,'313 expiration'!A$1:E$8,4,FALSE),0)</f>
        <v>0</v>
      </c>
      <c r="G7" s="12">
        <f>_xlfn.IFNA(VLOOKUP(A7,'TIF expiration'!$A$1:$B$3,2,FALSE),0)</f>
        <v>0</v>
      </c>
      <c r="H7" s="49">
        <v>0.91439999999999999</v>
      </c>
      <c r="I7">
        <v>1.0527</v>
      </c>
      <c r="J7" s="49">
        <f t="shared" si="2"/>
        <v>0.08</v>
      </c>
      <c r="K7" s="49">
        <f t="shared" si="3"/>
        <v>5.8299999999999977E-2</v>
      </c>
      <c r="L7" s="49">
        <f t="shared" si="4"/>
        <v>0</v>
      </c>
    </row>
    <row r="8" spans="1:12" x14ac:dyDescent="0.25">
      <c r="A8" s="56">
        <v>1909</v>
      </c>
      <c r="B8" t="s">
        <v>84</v>
      </c>
      <c r="C8" s="12">
        <v>122144770</v>
      </c>
      <c r="D8" s="12">
        <v>122144770</v>
      </c>
      <c r="E8" s="12">
        <f t="shared" si="1"/>
        <v>0</v>
      </c>
      <c r="F8" s="12">
        <f>_xlfn.IFNA(VLOOKUP(A8,'313 expiration'!A$1:E$8,4,FALSE),0)</f>
        <v>0</v>
      </c>
      <c r="G8" s="12">
        <f>_xlfn.IFNA(VLOOKUP(A8,'TIF expiration'!$A$1:$B$3,2,FALSE),0)</f>
        <v>0</v>
      </c>
      <c r="H8" s="49">
        <v>0.91239999999999999</v>
      </c>
      <c r="I8">
        <v>1.0507</v>
      </c>
      <c r="J8" s="49">
        <f t="shared" si="2"/>
        <v>0.08</v>
      </c>
      <c r="K8" s="49">
        <f t="shared" si="3"/>
        <v>5.8299999999999977E-2</v>
      </c>
      <c r="L8" s="49">
        <f t="shared" si="4"/>
        <v>0</v>
      </c>
    </row>
    <row r="9" spans="1:12" x14ac:dyDescent="0.25">
      <c r="A9" s="56">
        <v>2901</v>
      </c>
      <c r="B9" t="s">
        <v>83</v>
      </c>
      <c r="C9" s="12">
        <v>4762056734</v>
      </c>
      <c r="D9" s="12">
        <v>4697251685</v>
      </c>
      <c r="E9" s="12">
        <f t="shared" si="1"/>
        <v>129610098</v>
      </c>
      <c r="F9" s="12">
        <f>_xlfn.IFNA(VLOOKUP(A9,'313 expiration'!A$1:E$8,4,FALSE),0)</f>
        <v>0</v>
      </c>
      <c r="G9" s="12">
        <f>_xlfn.IFNA(VLOOKUP(A9,'TIF expiration'!$A$1:$B$3,2,FALSE),0)</f>
        <v>0</v>
      </c>
      <c r="H9" s="49">
        <v>0.91639999999999999</v>
      </c>
      <c r="I9">
        <v>0.97640000000000005</v>
      </c>
      <c r="J9" s="49">
        <f t="shared" si="2"/>
        <v>6.0000000000000053E-2</v>
      </c>
      <c r="K9" s="49">
        <f t="shared" si="3"/>
        <v>0</v>
      </c>
      <c r="L9" s="49">
        <f t="shared" si="4"/>
        <v>0</v>
      </c>
    </row>
    <row r="10" spans="1:12" x14ac:dyDescent="0.25">
      <c r="A10" s="56">
        <v>3902</v>
      </c>
      <c r="B10" t="s">
        <v>82</v>
      </c>
      <c r="C10" s="12">
        <v>569087838</v>
      </c>
      <c r="D10" s="12">
        <v>569087838</v>
      </c>
      <c r="E10" s="12">
        <f t="shared" si="1"/>
        <v>0</v>
      </c>
      <c r="F10" s="12">
        <f>_xlfn.IFNA(VLOOKUP(A10,'313 expiration'!A$1:E$8,4,FALSE),0)</f>
        <v>0</v>
      </c>
      <c r="G10" s="12">
        <f>_xlfn.IFNA(VLOOKUP(A10,'TIF expiration'!$A$1:$B$3,2,FALSE),0)</f>
        <v>0</v>
      </c>
      <c r="H10" s="49">
        <v>0.88770000000000004</v>
      </c>
      <c r="I10">
        <v>1.026</v>
      </c>
      <c r="J10" s="49">
        <f t="shared" si="2"/>
        <v>0.08</v>
      </c>
      <c r="K10" s="49">
        <f t="shared" si="3"/>
        <v>5.8299999999999977E-2</v>
      </c>
      <c r="L10" s="49">
        <f t="shared" si="4"/>
        <v>0</v>
      </c>
    </row>
    <row r="11" spans="1:12" x14ac:dyDescent="0.25">
      <c r="A11" s="56">
        <v>3903</v>
      </c>
      <c r="B11" t="s">
        <v>81</v>
      </c>
      <c r="C11" s="12">
        <v>2676422421</v>
      </c>
      <c r="D11" s="12">
        <v>2676422421</v>
      </c>
      <c r="E11" s="12">
        <f t="shared" si="1"/>
        <v>0</v>
      </c>
      <c r="F11" s="12">
        <f>_xlfn.IFNA(VLOOKUP(A11,'313 expiration'!A$1:E$8,4,FALSE),0)</f>
        <v>0</v>
      </c>
      <c r="G11" s="12">
        <f>_xlfn.IFNA(VLOOKUP(A11,'TIF expiration'!$A$1:$B$3,2,FALSE),0)</f>
        <v>0</v>
      </c>
      <c r="H11" s="49">
        <v>0.89980000000000004</v>
      </c>
      <c r="I11">
        <v>1.0381</v>
      </c>
      <c r="J11" s="49">
        <f t="shared" si="2"/>
        <v>0.08</v>
      </c>
      <c r="K11" s="49">
        <f t="shared" si="3"/>
        <v>5.8299999999999977E-2</v>
      </c>
      <c r="L11" s="49">
        <f t="shared" si="4"/>
        <v>0</v>
      </c>
    </row>
    <row r="12" spans="1:12" x14ac:dyDescent="0.25">
      <c r="A12" s="56">
        <v>3904</v>
      </c>
      <c r="B12" t="s">
        <v>80</v>
      </c>
      <c r="C12" s="12">
        <v>408302877</v>
      </c>
      <c r="D12" s="12">
        <v>386495335</v>
      </c>
      <c r="E12" s="12">
        <f t="shared" si="1"/>
        <v>43615084</v>
      </c>
      <c r="F12" s="12">
        <f>_xlfn.IFNA(VLOOKUP(A12,'313 expiration'!A$1:E$8,4,FALSE),0)</f>
        <v>0</v>
      </c>
      <c r="G12" s="12">
        <f>_xlfn.IFNA(VLOOKUP(A12,'TIF expiration'!$A$1:$B$3,2,FALSE),0)</f>
        <v>0</v>
      </c>
      <c r="H12" s="49">
        <v>0.9093</v>
      </c>
      <c r="I12">
        <v>1.0547</v>
      </c>
      <c r="J12" s="49">
        <f t="shared" si="2"/>
        <v>0.08</v>
      </c>
      <c r="K12" s="49">
        <f t="shared" si="3"/>
        <v>6.5399999999999972E-2</v>
      </c>
      <c r="L12" s="49">
        <f t="shared" si="4"/>
        <v>0</v>
      </c>
    </row>
    <row r="13" spans="1:12" x14ac:dyDescent="0.25">
      <c r="A13" s="56">
        <v>3905</v>
      </c>
      <c r="B13" t="s">
        <v>79</v>
      </c>
      <c r="C13" s="12">
        <v>319184700</v>
      </c>
      <c r="D13" s="12">
        <v>305203373</v>
      </c>
      <c r="E13" s="12">
        <f t="shared" si="1"/>
        <v>27962654</v>
      </c>
      <c r="F13" s="12">
        <f>_xlfn.IFNA(VLOOKUP(A13,'313 expiration'!A$1:E$8,4,FALSE),0)</f>
        <v>0</v>
      </c>
      <c r="G13" s="12">
        <f>_xlfn.IFNA(VLOOKUP(A13,'TIF expiration'!$A$1:$B$3,2,FALSE),0)</f>
        <v>0</v>
      </c>
      <c r="H13" s="49">
        <v>0.91639999999999999</v>
      </c>
      <c r="I13">
        <v>1.0547</v>
      </c>
      <c r="J13" s="49">
        <f t="shared" si="2"/>
        <v>0.08</v>
      </c>
      <c r="K13" s="49">
        <f t="shared" si="3"/>
        <v>5.8299999999999977E-2</v>
      </c>
      <c r="L13" s="49">
        <f t="shared" si="4"/>
        <v>0</v>
      </c>
    </row>
    <row r="14" spans="1:12" x14ac:dyDescent="0.25">
      <c r="A14" s="56">
        <v>3906</v>
      </c>
      <c r="B14" t="s">
        <v>78</v>
      </c>
      <c r="C14" s="12">
        <v>117220313</v>
      </c>
      <c r="D14" s="12">
        <v>111540100</v>
      </c>
      <c r="E14" s="12">
        <f t="shared" si="1"/>
        <v>11360426</v>
      </c>
      <c r="F14" s="12">
        <f>_xlfn.IFNA(VLOOKUP(A14,'313 expiration'!A$1:E$8,4,FALSE),0)</f>
        <v>0</v>
      </c>
      <c r="G14" s="12">
        <f>_xlfn.IFNA(VLOOKUP(A14,'TIF expiration'!$A$1:$B$3,2,FALSE),0)</f>
        <v>0</v>
      </c>
      <c r="H14" s="49">
        <v>0.91639999999999999</v>
      </c>
      <c r="I14">
        <v>1.0547</v>
      </c>
      <c r="J14" s="49">
        <f t="shared" si="2"/>
        <v>0.08</v>
      </c>
      <c r="K14" s="49">
        <f t="shared" si="3"/>
        <v>5.8299999999999977E-2</v>
      </c>
      <c r="L14" s="49">
        <f t="shared" si="4"/>
        <v>0</v>
      </c>
    </row>
    <row r="15" spans="1:12" x14ac:dyDescent="0.25">
      <c r="A15" s="56">
        <v>3907</v>
      </c>
      <c r="B15" t="s">
        <v>77</v>
      </c>
      <c r="C15" s="12">
        <v>293781061</v>
      </c>
      <c r="D15" s="12">
        <v>293781061</v>
      </c>
      <c r="E15" s="12">
        <f t="shared" si="1"/>
        <v>0</v>
      </c>
      <c r="F15" s="12">
        <f>_xlfn.IFNA(VLOOKUP(A15,'313 expiration'!A$1:E$8,4,FALSE),0)</f>
        <v>0</v>
      </c>
      <c r="G15" s="12">
        <f>_xlfn.IFNA(VLOOKUP(A15,'TIF expiration'!$A$1:$B$3,2,FALSE),0)</f>
        <v>0</v>
      </c>
      <c r="H15" s="49">
        <v>0.91639999999999999</v>
      </c>
      <c r="I15">
        <v>1.0547</v>
      </c>
      <c r="J15" s="49">
        <f t="shared" si="2"/>
        <v>0.08</v>
      </c>
      <c r="K15" s="49">
        <f t="shared" si="3"/>
        <v>5.8299999999999977E-2</v>
      </c>
      <c r="L15" s="49">
        <f t="shared" si="4"/>
        <v>0</v>
      </c>
    </row>
    <row r="16" spans="1:12" x14ac:dyDescent="0.25">
      <c r="A16" s="56">
        <v>4901</v>
      </c>
      <c r="B16" t="s">
        <v>76</v>
      </c>
      <c r="C16" s="12">
        <v>3280496520</v>
      </c>
      <c r="D16" s="12">
        <v>3280496520</v>
      </c>
      <c r="E16" s="12">
        <f t="shared" si="1"/>
        <v>0</v>
      </c>
      <c r="F16" s="12">
        <f>_xlfn.IFNA(VLOOKUP(A16,'313 expiration'!A$1:E$8,4,FALSE),0)</f>
        <v>0</v>
      </c>
      <c r="G16" s="12">
        <f>_xlfn.IFNA(VLOOKUP(A16,'TIF expiration'!$A$1:$B$3,2,FALSE),0)</f>
        <v>0</v>
      </c>
      <c r="H16" s="49">
        <v>0.87009999999999998</v>
      </c>
      <c r="I16">
        <v>0.93010000000000004</v>
      </c>
      <c r="J16" s="49">
        <f t="shared" si="2"/>
        <v>6.0000000000000053E-2</v>
      </c>
      <c r="K16" s="49">
        <f t="shared" si="3"/>
        <v>0</v>
      </c>
      <c r="L16" s="49">
        <f t="shared" si="4"/>
        <v>0</v>
      </c>
    </row>
    <row r="17" spans="1:12" x14ac:dyDescent="0.25">
      <c r="A17" s="56">
        <v>5901</v>
      </c>
      <c r="B17" t="s">
        <v>75</v>
      </c>
      <c r="C17" s="12">
        <v>263628171</v>
      </c>
      <c r="D17" s="12">
        <v>263628171</v>
      </c>
      <c r="E17" s="12">
        <f t="shared" si="1"/>
        <v>0</v>
      </c>
      <c r="F17" s="12">
        <f>_xlfn.IFNA(VLOOKUP(A17,'313 expiration'!A$1:E$8,4,FALSE),0)</f>
        <v>0</v>
      </c>
      <c r="G17" s="12">
        <f>_xlfn.IFNA(VLOOKUP(A17,'TIF expiration'!$A$1:$B$3,2,FALSE),0)</f>
        <v>0</v>
      </c>
      <c r="H17" s="49">
        <v>0.8821</v>
      </c>
      <c r="I17">
        <v>0.93210000000000004</v>
      </c>
      <c r="J17" s="49">
        <f t="shared" si="2"/>
        <v>5.0000000000000044E-2</v>
      </c>
      <c r="K17" s="49">
        <f t="shared" si="3"/>
        <v>0</v>
      </c>
      <c r="L17" s="49">
        <f t="shared" si="4"/>
        <v>0</v>
      </c>
    </row>
    <row r="18" spans="1:12" x14ac:dyDescent="0.25">
      <c r="A18" s="56">
        <v>5902</v>
      </c>
      <c r="B18" t="s">
        <v>74</v>
      </c>
      <c r="C18" s="12">
        <v>410230624</v>
      </c>
      <c r="D18" s="12">
        <v>410230624</v>
      </c>
      <c r="E18" s="12">
        <f t="shared" si="1"/>
        <v>0</v>
      </c>
      <c r="F18" s="12">
        <f>_xlfn.IFNA(VLOOKUP(A18,'313 expiration'!A$1:E$8,4,FALSE),0)</f>
        <v>0</v>
      </c>
      <c r="G18" s="12">
        <f>_xlfn.IFNA(VLOOKUP(A18,'TIF expiration'!$A$1:$B$3,2,FALSE),0)</f>
        <v>0</v>
      </c>
      <c r="H18" s="49">
        <v>0.87949999999999995</v>
      </c>
      <c r="I18">
        <v>1.0178</v>
      </c>
      <c r="J18" s="49">
        <f t="shared" si="2"/>
        <v>0.08</v>
      </c>
      <c r="K18" s="49">
        <f t="shared" si="3"/>
        <v>5.8300000000000088E-2</v>
      </c>
      <c r="L18" s="49">
        <f t="shared" si="4"/>
        <v>0</v>
      </c>
    </row>
    <row r="19" spans="1:12" x14ac:dyDescent="0.25">
      <c r="A19" s="56">
        <v>5904</v>
      </c>
      <c r="B19" t="s">
        <v>73</v>
      </c>
      <c r="C19" s="12">
        <v>94167435</v>
      </c>
      <c r="D19" s="12">
        <v>94167435</v>
      </c>
      <c r="E19" s="12">
        <f t="shared" si="1"/>
        <v>0</v>
      </c>
      <c r="F19" s="12">
        <f>_xlfn.IFNA(VLOOKUP(A19,'313 expiration'!A$1:E$8,4,FALSE),0)</f>
        <v>0</v>
      </c>
      <c r="G19" s="12">
        <f>_xlfn.IFNA(VLOOKUP(A19,'TIF expiration'!$A$1:$B$3,2,FALSE),0)</f>
        <v>0</v>
      </c>
      <c r="H19" s="49">
        <v>0.91639999999999999</v>
      </c>
      <c r="I19">
        <v>1.0547</v>
      </c>
      <c r="J19" s="49">
        <f t="shared" si="2"/>
        <v>0.08</v>
      </c>
      <c r="K19" s="49">
        <f t="shared" si="3"/>
        <v>5.8299999999999977E-2</v>
      </c>
      <c r="L19" s="49">
        <f t="shared" si="4"/>
        <v>0</v>
      </c>
    </row>
    <row r="20" spans="1:12" x14ac:dyDescent="0.25">
      <c r="A20" s="56">
        <v>6902</v>
      </c>
      <c r="B20" t="s">
        <v>72</v>
      </c>
      <c r="C20" s="12">
        <v>210924456</v>
      </c>
      <c r="D20" s="12">
        <v>210924456</v>
      </c>
      <c r="E20" s="12">
        <f t="shared" si="1"/>
        <v>0</v>
      </c>
      <c r="F20" s="12">
        <f>_xlfn.IFNA(VLOOKUP(A20,'313 expiration'!A$1:E$8,4,FALSE),0)</f>
        <v>0</v>
      </c>
      <c r="G20" s="12">
        <f>_xlfn.IFNA(VLOOKUP(A20,'TIF expiration'!$A$1:$B$3,2,FALSE),0)</f>
        <v>0</v>
      </c>
      <c r="H20" s="49">
        <v>0.91639999999999999</v>
      </c>
      <c r="I20">
        <v>0.96640000000000004</v>
      </c>
      <c r="J20" s="49">
        <f t="shared" si="2"/>
        <v>5.0000000000000044E-2</v>
      </c>
      <c r="K20" s="49">
        <f t="shared" si="3"/>
        <v>0</v>
      </c>
      <c r="L20" s="49">
        <f t="shared" si="4"/>
        <v>0</v>
      </c>
    </row>
    <row r="21" spans="1:12" x14ac:dyDescent="0.25">
      <c r="A21" s="56">
        <v>7901</v>
      </c>
      <c r="B21" t="s">
        <v>71</v>
      </c>
      <c r="C21" s="12">
        <v>321853829</v>
      </c>
      <c r="D21" s="12">
        <v>321853829</v>
      </c>
      <c r="E21" s="12">
        <f t="shared" si="1"/>
        <v>0</v>
      </c>
      <c r="F21" s="12">
        <f>_xlfn.IFNA(VLOOKUP(A21,'313 expiration'!A$1:E$8,4,FALSE),0)</f>
        <v>0</v>
      </c>
      <c r="G21" s="12">
        <f>_xlfn.IFNA(VLOOKUP(A21,'TIF expiration'!$A$1:$B$3,2,FALSE),0)</f>
        <v>0</v>
      </c>
      <c r="H21" s="49">
        <v>0.91639999999999999</v>
      </c>
      <c r="I21">
        <v>1.0547</v>
      </c>
      <c r="J21" s="49">
        <f t="shared" si="2"/>
        <v>0.08</v>
      </c>
      <c r="K21" s="49">
        <f t="shared" si="3"/>
        <v>5.8299999999999977E-2</v>
      </c>
      <c r="L21" s="49">
        <f t="shared" si="4"/>
        <v>0</v>
      </c>
    </row>
    <row r="22" spans="1:12" x14ac:dyDescent="0.25">
      <c r="A22" s="56">
        <v>7902</v>
      </c>
      <c r="B22" t="s">
        <v>70</v>
      </c>
      <c r="C22" s="12">
        <v>931242721</v>
      </c>
      <c r="D22" s="12">
        <v>931242721</v>
      </c>
      <c r="E22" s="12">
        <f t="shared" si="1"/>
        <v>0</v>
      </c>
      <c r="F22" s="12">
        <f>_xlfn.IFNA(VLOOKUP(A22,'313 expiration'!A$1:E$8,4,FALSE),0)</f>
        <v>0</v>
      </c>
      <c r="G22" s="12">
        <f>_xlfn.IFNA(VLOOKUP(A22,'TIF expiration'!$A$1:$B$3,2,FALSE),0)</f>
        <v>0</v>
      </c>
      <c r="H22" s="49">
        <v>0.91639999999999999</v>
      </c>
      <c r="I22">
        <v>1.0547</v>
      </c>
      <c r="J22" s="49">
        <f t="shared" si="2"/>
        <v>0.08</v>
      </c>
      <c r="K22" s="49">
        <f t="shared" si="3"/>
        <v>5.8299999999999977E-2</v>
      </c>
      <c r="L22" s="49">
        <f t="shared" si="4"/>
        <v>0</v>
      </c>
    </row>
    <row r="23" spans="1:12" x14ac:dyDescent="0.25">
      <c r="A23" s="56">
        <v>7904</v>
      </c>
      <c r="B23" t="s">
        <v>69</v>
      </c>
      <c r="C23" s="12">
        <v>388058774</v>
      </c>
      <c r="D23" s="12">
        <v>388058774</v>
      </c>
      <c r="E23" s="12">
        <f t="shared" si="1"/>
        <v>0</v>
      </c>
      <c r="F23" s="12">
        <f>_xlfn.IFNA(VLOOKUP(A23,'313 expiration'!A$1:E$8,4,FALSE),0)</f>
        <v>0</v>
      </c>
      <c r="G23" s="12">
        <f>_xlfn.IFNA(VLOOKUP(A23,'TIF expiration'!$A$1:$B$3,2,FALSE),0)</f>
        <v>0</v>
      </c>
      <c r="H23" s="49">
        <v>0.91639999999999999</v>
      </c>
      <c r="I23">
        <v>1.0547</v>
      </c>
      <c r="J23" s="49">
        <f t="shared" si="2"/>
        <v>0.08</v>
      </c>
      <c r="K23" s="49">
        <f t="shared" si="3"/>
        <v>5.8299999999999977E-2</v>
      </c>
      <c r="L23" s="49">
        <f t="shared" si="4"/>
        <v>0</v>
      </c>
    </row>
    <row r="24" spans="1:12" x14ac:dyDescent="0.25">
      <c r="A24" s="56">
        <v>7905</v>
      </c>
      <c r="B24" t="s">
        <v>68</v>
      </c>
      <c r="C24" s="12">
        <v>2171886257</v>
      </c>
      <c r="D24" s="12">
        <v>2171886257</v>
      </c>
      <c r="E24" s="12">
        <f t="shared" si="1"/>
        <v>0</v>
      </c>
      <c r="F24" s="12">
        <f>_xlfn.IFNA(VLOOKUP(A24,'313 expiration'!A$1:E$8,4,FALSE),0)</f>
        <v>0</v>
      </c>
      <c r="G24" s="12">
        <f>_xlfn.IFNA(VLOOKUP(A24,'TIF expiration'!$A$1:$B$3,2,FALSE),0)</f>
        <v>0</v>
      </c>
      <c r="H24" s="49">
        <v>0.91639999999999999</v>
      </c>
      <c r="I24">
        <v>1.0547</v>
      </c>
      <c r="J24" s="49">
        <f t="shared" si="2"/>
        <v>0.08</v>
      </c>
      <c r="K24" s="49">
        <f t="shared" si="3"/>
        <v>5.8299999999999977E-2</v>
      </c>
      <c r="L24" s="49">
        <f t="shared" si="4"/>
        <v>0</v>
      </c>
    </row>
    <row r="25" spans="1:12" x14ac:dyDescent="0.25">
      <c r="A25" s="56">
        <v>7906</v>
      </c>
      <c r="B25" t="s">
        <v>67</v>
      </c>
      <c r="C25" s="12">
        <v>439895231</v>
      </c>
      <c r="D25" s="12">
        <v>439895231</v>
      </c>
      <c r="E25" s="12">
        <f t="shared" si="1"/>
        <v>0</v>
      </c>
      <c r="F25" s="12">
        <f>_xlfn.IFNA(VLOOKUP(A25,'313 expiration'!A$1:E$8,4,FALSE),0)</f>
        <v>0</v>
      </c>
      <c r="G25" s="12">
        <f>_xlfn.IFNA(VLOOKUP(A25,'TIF expiration'!$A$1:$B$3,2,FALSE),0)</f>
        <v>0</v>
      </c>
      <c r="H25" s="49">
        <v>0.91639999999999999</v>
      </c>
      <c r="I25">
        <v>1.0545</v>
      </c>
      <c r="J25" s="49">
        <f t="shared" si="2"/>
        <v>0.08</v>
      </c>
      <c r="K25" s="49">
        <f t="shared" si="3"/>
        <v>5.8099999999999999E-2</v>
      </c>
      <c r="L25" s="49">
        <f t="shared" si="4"/>
        <v>0</v>
      </c>
    </row>
    <row r="26" spans="1:12" x14ac:dyDescent="0.25">
      <c r="A26" s="56">
        <v>8901</v>
      </c>
      <c r="B26" t="s">
        <v>66</v>
      </c>
      <c r="C26" s="12">
        <v>1502772259</v>
      </c>
      <c r="D26" s="12">
        <v>1502772259</v>
      </c>
      <c r="E26" s="12">
        <f t="shared" si="1"/>
        <v>0</v>
      </c>
      <c r="F26" s="12">
        <f>_xlfn.IFNA(VLOOKUP(A26,'313 expiration'!A$1:E$8,4,FALSE),0)</f>
        <v>0</v>
      </c>
      <c r="G26" s="12">
        <f>_xlfn.IFNA(VLOOKUP(A26,'TIF expiration'!$A$1:$B$3,2,FALSE),0)</f>
        <v>0</v>
      </c>
      <c r="H26" s="49">
        <v>0.88929999999999998</v>
      </c>
      <c r="I26">
        <v>0.99520000000000008</v>
      </c>
      <c r="J26" s="49">
        <f t="shared" si="2"/>
        <v>0.08</v>
      </c>
      <c r="K26" s="49">
        <f t="shared" si="3"/>
        <v>2.5900000000000103E-2</v>
      </c>
      <c r="L26" s="49">
        <f t="shared" si="4"/>
        <v>0</v>
      </c>
    </row>
    <row r="27" spans="1:12" x14ac:dyDescent="0.25">
      <c r="A27" s="56">
        <v>8902</v>
      </c>
      <c r="B27" t="s">
        <v>65</v>
      </c>
      <c r="C27" s="12">
        <v>1535569456</v>
      </c>
      <c r="D27" s="12">
        <v>1468740519</v>
      </c>
      <c r="E27" s="12">
        <f t="shared" si="1"/>
        <v>133657874</v>
      </c>
      <c r="F27" s="12">
        <f>_xlfn.IFNA(VLOOKUP(A27,'313 expiration'!A$1:E$8,4,FALSE),0)</f>
        <v>0</v>
      </c>
      <c r="G27" s="12">
        <f>_xlfn.IFNA(VLOOKUP(A27,'TIF expiration'!$A$1:$B$3,2,FALSE),0)</f>
        <v>0</v>
      </c>
      <c r="H27" s="49">
        <v>0.91639999999999999</v>
      </c>
      <c r="I27">
        <v>0.96640000000000004</v>
      </c>
      <c r="J27" s="49">
        <f t="shared" si="2"/>
        <v>5.0000000000000044E-2</v>
      </c>
      <c r="K27" s="49">
        <f t="shared" si="3"/>
        <v>0</v>
      </c>
      <c r="L27" s="49">
        <f t="shared" si="4"/>
        <v>0</v>
      </c>
    </row>
    <row r="28" spans="1:12" x14ac:dyDescent="0.25">
      <c r="A28" s="56">
        <v>8903</v>
      </c>
      <c r="B28" t="s">
        <v>64</v>
      </c>
      <c r="C28" s="12">
        <v>384300177</v>
      </c>
      <c r="D28" s="12">
        <v>380519852</v>
      </c>
      <c r="E28" s="12">
        <f t="shared" si="1"/>
        <v>7560650</v>
      </c>
      <c r="F28" s="12">
        <f>_xlfn.IFNA(VLOOKUP(A28,'313 expiration'!A$1:E$8,4,FALSE),0)</f>
        <v>0</v>
      </c>
      <c r="G28" s="12">
        <f>_xlfn.IFNA(VLOOKUP(A28,'TIF expiration'!$A$1:$B$3,2,FALSE),0)</f>
        <v>0</v>
      </c>
      <c r="H28" s="49">
        <v>0.87209999999999999</v>
      </c>
      <c r="I28">
        <v>0.92210000000000003</v>
      </c>
      <c r="J28" s="49">
        <f t="shared" si="2"/>
        <v>5.0000000000000044E-2</v>
      </c>
      <c r="K28" s="49">
        <f t="shared" si="3"/>
        <v>0</v>
      </c>
      <c r="L28" s="49">
        <f t="shared" si="4"/>
        <v>0</v>
      </c>
    </row>
    <row r="29" spans="1:12" x14ac:dyDescent="0.25">
      <c r="A29" s="56">
        <v>9901</v>
      </c>
      <c r="B29" t="s">
        <v>63</v>
      </c>
      <c r="C29" s="12">
        <v>293415247</v>
      </c>
      <c r="D29" s="12">
        <v>293415247</v>
      </c>
      <c r="E29" s="12">
        <f t="shared" si="1"/>
        <v>0</v>
      </c>
      <c r="F29" s="12">
        <f>_xlfn.IFNA(VLOOKUP(A29,'313 expiration'!A$1:E$8,4,FALSE),0)</f>
        <v>0</v>
      </c>
      <c r="G29" s="12">
        <f>_xlfn.IFNA(VLOOKUP(A29,'TIF expiration'!$A$1:$B$3,2,FALSE),0)</f>
        <v>0</v>
      </c>
      <c r="H29" s="49">
        <v>0.90539999999999998</v>
      </c>
      <c r="I29">
        <v>1.0437000000000001</v>
      </c>
      <c r="J29" s="49">
        <f t="shared" si="2"/>
        <v>0.08</v>
      </c>
      <c r="K29" s="49">
        <f t="shared" si="3"/>
        <v>5.8300000000000088E-2</v>
      </c>
      <c r="L29" s="49">
        <f t="shared" si="4"/>
        <v>0</v>
      </c>
    </row>
    <row r="30" spans="1:12" x14ac:dyDescent="0.25">
      <c r="A30" s="56">
        <v>10901</v>
      </c>
      <c r="B30" t="s">
        <v>62</v>
      </c>
      <c r="C30" s="12">
        <v>247790332</v>
      </c>
      <c r="D30" s="12">
        <v>247790332</v>
      </c>
      <c r="E30" s="12">
        <f t="shared" si="1"/>
        <v>0</v>
      </c>
      <c r="F30" s="12">
        <f>_xlfn.IFNA(VLOOKUP(A30,'313 expiration'!A$1:E$8,4,FALSE),0)</f>
        <v>0</v>
      </c>
      <c r="G30" s="12">
        <f>_xlfn.IFNA(VLOOKUP(A30,'TIF expiration'!$A$1:$B$3,2,FALSE),0)</f>
        <v>0</v>
      </c>
      <c r="H30" s="49">
        <v>0.91639999999999999</v>
      </c>
      <c r="I30">
        <v>1.0864</v>
      </c>
      <c r="J30" s="49">
        <f t="shared" si="2"/>
        <v>0.08</v>
      </c>
      <c r="K30" s="49">
        <f t="shared" si="3"/>
        <v>0.09</v>
      </c>
      <c r="L30" s="49">
        <f t="shared" si="4"/>
        <v>0</v>
      </c>
    </row>
    <row r="31" spans="1:12" x14ac:dyDescent="0.25">
      <c r="A31" s="56">
        <v>10902</v>
      </c>
      <c r="B31" t="s">
        <v>61</v>
      </c>
      <c r="C31" s="12">
        <v>1961070462</v>
      </c>
      <c r="D31" s="12">
        <v>1961070462</v>
      </c>
      <c r="E31" s="12">
        <f t="shared" si="1"/>
        <v>0</v>
      </c>
      <c r="F31" s="12">
        <f>_xlfn.IFNA(VLOOKUP(A31,'313 expiration'!A$1:E$8,4,FALSE),0)</f>
        <v>0</v>
      </c>
      <c r="G31" s="12">
        <f>_xlfn.IFNA(VLOOKUP(A31,'TIF expiration'!$A$1:$B$3,2,FALSE),0)</f>
        <v>0</v>
      </c>
      <c r="H31" s="49">
        <v>0.91639999999999999</v>
      </c>
      <c r="I31">
        <v>0.96640000000000004</v>
      </c>
      <c r="J31" s="49">
        <f t="shared" si="2"/>
        <v>5.0000000000000044E-2</v>
      </c>
      <c r="K31" s="49">
        <f t="shared" si="3"/>
        <v>0</v>
      </c>
      <c r="L31" s="49">
        <f t="shared" si="4"/>
        <v>0</v>
      </c>
    </row>
    <row r="32" spans="1:12" x14ac:dyDescent="0.25">
      <c r="A32" s="56">
        <v>11901</v>
      </c>
      <c r="B32" t="s">
        <v>60</v>
      </c>
      <c r="C32" s="12">
        <v>4699154196</v>
      </c>
      <c r="D32" s="12">
        <v>4699154196</v>
      </c>
      <c r="E32" s="12">
        <f t="shared" si="1"/>
        <v>0</v>
      </c>
      <c r="F32" s="12">
        <f>_xlfn.IFNA(VLOOKUP(A32,'313 expiration'!A$1:E$8,4,FALSE),0)</f>
        <v>0</v>
      </c>
      <c r="G32" s="12">
        <f>_xlfn.IFNA(VLOOKUP(A32,'TIF expiration'!$A$1:$B$3,2,FALSE),0)</f>
        <v>0</v>
      </c>
      <c r="H32" s="49">
        <v>0.87</v>
      </c>
      <c r="I32">
        <v>0.92</v>
      </c>
      <c r="J32" s="49">
        <f t="shared" si="2"/>
        <v>5.0000000000000044E-2</v>
      </c>
      <c r="K32" s="49">
        <f t="shared" si="3"/>
        <v>0</v>
      </c>
      <c r="L32" s="49">
        <f t="shared" si="4"/>
        <v>0</v>
      </c>
    </row>
    <row r="33" spans="1:12" x14ac:dyDescent="0.25">
      <c r="A33" s="56">
        <v>11902</v>
      </c>
      <c r="B33" t="s">
        <v>59</v>
      </c>
      <c r="C33" s="12">
        <v>1631916784</v>
      </c>
      <c r="D33" s="12">
        <v>1631916784</v>
      </c>
      <c r="E33" s="12">
        <f t="shared" si="1"/>
        <v>0</v>
      </c>
      <c r="F33" s="12">
        <f>_xlfn.IFNA(VLOOKUP(A33,'313 expiration'!A$1:E$8,4,FALSE),0)</f>
        <v>0</v>
      </c>
      <c r="G33" s="12">
        <f>_xlfn.IFNA(VLOOKUP(A33,'TIF expiration'!$A$1:$B$3,2,FALSE),0)</f>
        <v>0</v>
      </c>
      <c r="H33" s="49">
        <v>0.87419999999999998</v>
      </c>
      <c r="I33">
        <v>1.0125</v>
      </c>
      <c r="J33" s="49">
        <f t="shared" si="2"/>
        <v>0.08</v>
      </c>
      <c r="K33" s="49">
        <f t="shared" si="3"/>
        <v>5.8299999999999977E-2</v>
      </c>
      <c r="L33" s="49">
        <f t="shared" si="4"/>
        <v>0</v>
      </c>
    </row>
    <row r="34" spans="1:12" x14ac:dyDescent="0.25">
      <c r="A34" s="56">
        <v>11904</v>
      </c>
      <c r="B34" t="s">
        <v>58</v>
      </c>
      <c r="C34" s="12">
        <v>1004516186</v>
      </c>
      <c r="D34" s="12">
        <v>1004516186</v>
      </c>
      <c r="E34" s="12">
        <f t="shared" si="1"/>
        <v>0</v>
      </c>
      <c r="F34" s="12">
        <f>_xlfn.IFNA(VLOOKUP(A34,'313 expiration'!A$1:E$8,4,FALSE),0)</f>
        <v>0</v>
      </c>
      <c r="G34" s="12">
        <f>_xlfn.IFNA(VLOOKUP(A34,'TIF expiration'!$A$1:$B$3,2,FALSE),0)</f>
        <v>0</v>
      </c>
      <c r="H34" s="49">
        <v>0.88700000000000001</v>
      </c>
      <c r="I34">
        <v>1.0253000000000001</v>
      </c>
      <c r="J34" s="49">
        <f t="shared" si="2"/>
        <v>0.08</v>
      </c>
      <c r="K34" s="49">
        <f t="shared" si="3"/>
        <v>5.8300000000000088E-2</v>
      </c>
      <c r="L34" s="49">
        <f t="shared" si="4"/>
        <v>0</v>
      </c>
    </row>
    <row r="35" spans="1:12" x14ac:dyDescent="0.25">
      <c r="A35" s="56">
        <v>11905</v>
      </c>
      <c r="B35" t="s">
        <v>57</v>
      </c>
      <c r="C35" s="12">
        <v>122884643</v>
      </c>
      <c r="D35" s="12">
        <v>122884643</v>
      </c>
      <c r="E35" s="12">
        <f t="shared" si="1"/>
        <v>0</v>
      </c>
      <c r="F35" s="12">
        <f>_xlfn.IFNA(VLOOKUP(A35,'313 expiration'!A$1:E$8,4,FALSE),0)</f>
        <v>0</v>
      </c>
      <c r="G35" s="12">
        <f>_xlfn.IFNA(VLOOKUP(A35,'TIF expiration'!$A$1:$B$3,2,FALSE),0)</f>
        <v>0</v>
      </c>
      <c r="H35" s="49">
        <v>0.88529999999999998</v>
      </c>
      <c r="I35">
        <v>0.93530000000000002</v>
      </c>
      <c r="J35" s="49">
        <f t="shared" si="2"/>
        <v>5.0000000000000044E-2</v>
      </c>
      <c r="K35" s="49">
        <f t="shared" si="3"/>
        <v>0</v>
      </c>
      <c r="L35" s="49">
        <f t="shared" si="4"/>
        <v>0</v>
      </c>
    </row>
    <row r="36" spans="1:12" x14ac:dyDescent="0.25">
      <c r="A36" s="56">
        <v>12901</v>
      </c>
      <c r="B36" t="s">
        <v>56</v>
      </c>
      <c r="C36" s="12">
        <v>324022476</v>
      </c>
      <c r="D36" s="12">
        <v>324022476</v>
      </c>
      <c r="E36" s="12">
        <f t="shared" si="1"/>
        <v>0</v>
      </c>
      <c r="F36" s="12">
        <f>_xlfn.IFNA(VLOOKUP(A36,'313 expiration'!A$1:E$8,4,FALSE),0)</f>
        <v>0</v>
      </c>
      <c r="G36" s="12">
        <f>_xlfn.IFNA(VLOOKUP(A36,'TIF expiration'!$A$1:$B$3,2,FALSE),0)</f>
        <v>0</v>
      </c>
      <c r="H36" s="49">
        <v>0.82469999999999999</v>
      </c>
      <c r="I36">
        <v>0.87470000000000003</v>
      </c>
      <c r="J36" s="49">
        <f t="shared" si="2"/>
        <v>5.0000000000000044E-2</v>
      </c>
      <c r="K36" s="49">
        <f t="shared" si="3"/>
        <v>0</v>
      </c>
      <c r="L36" s="49">
        <f t="shared" si="4"/>
        <v>0</v>
      </c>
    </row>
    <row r="37" spans="1:12" x14ac:dyDescent="0.25">
      <c r="A37" s="56">
        <v>13901</v>
      </c>
      <c r="B37" t="s">
        <v>55</v>
      </c>
      <c r="C37" s="12">
        <v>892057454</v>
      </c>
      <c r="D37" s="12">
        <v>892057454</v>
      </c>
      <c r="E37" s="12">
        <f t="shared" si="1"/>
        <v>0</v>
      </c>
      <c r="F37" s="12">
        <f>_xlfn.IFNA(VLOOKUP(A37,'313 expiration'!A$1:E$8,4,FALSE),0)</f>
        <v>0</v>
      </c>
      <c r="G37" s="12">
        <f>_xlfn.IFNA(VLOOKUP(A37,'TIF expiration'!$A$1:$B$3,2,FALSE),0)</f>
        <v>0</v>
      </c>
      <c r="H37" s="49">
        <v>0.91639999999999999</v>
      </c>
      <c r="I37">
        <v>1.0547</v>
      </c>
      <c r="J37" s="49">
        <f t="shared" si="2"/>
        <v>0.08</v>
      </c>
      <c r="K37" s="49">
        <f t="shared" si="3"/>
        <v>5.8299999999999977E-2</v>
      </c>
      <c r="L37" s="49">
        <f t="shared" si="4"/>
        <v>0</v>
      </c>
    </row>
    <row r="38" spans="1:12" x14ac:dyDescent="0.25">
      <c r="A38" s="56">
        <v>13902</v>
      </c>
      <c r="B38" t="s">
        <v>54</v>
      </c>
      <c r="C38" s="12">
        <v>354380545</v>
      </c>
      <c r="D38" s="12">
        <v>354380545</v>
      </c>
      <c r="E38" s="12">
        <f t="shared" si="1"/>
        <v>0</v>
      </c>
      <c r="F38" s="12">
        <f>_xlfn.IFNA(VLOOKUP(A38,'313 expiration'!A$1:E$8,4,FALSE),0)</f>
        <v>0</v>
      </c>
      <c r="G38" s="12">
        <f>_xlfn.IFNA(VLOOKUP(A38,'TIF expiration'!$A$1:$B$3,2,FALSE),0)</f>
        <v>0</v>
      </c>
      <c r="H38" s="49">
        <v>0.91639999999999999</v>
      </c>
      <c r="I38">
        <v>0.96640000000000004</v>
      </c>
      <c r="J38" s="49">
        <f t="shared" si="2"/>
        <v>5.0000000000000044E-2</v>
      </c>
      <c r="K38" s="49">
        <f t="shared" si="3"/>
        <v>0</v>
      </c>
      <c r="L38" s="49">
        <f t="shared" si="4"/>
        <v>0</v>
      </c>
    </row>
    <row r="39" spans="1:12" x14ac:dyDescent="0.25">
      <c r="A39" s="56">
        <v>13903</v>
      </c>
      <c r="B39" t="s">
        <v>53</v>
      </c>
      <c r="C39" s="12">
        <v>562644274</v>
      </c>
      <c r="D39" s="12">
        <v>562644274</v>
      </c>
      <c r="E39" s="12">
        <f t="shared" si="1"/>
        <v>0</v>
      </c>
      <c r="F39" s="12">
        <f>_xlfn.IFNA(VLOOKUP(A39,'313 expiration'!A$1:E$8,4,FALSE),0)</f>
        <v>0</v>
      </c>
      <c r="G39" s="12">
        <f>_xlfn.IFNA(VLOOKUP(A39,'TIF expiration'!$A$1:$B$3,2,FALSE),0)</f>
        <v>0</v>
      </c>
      <c r="H39" s="49">
        <v>0.91639999999999999</v>
      </c>
      <c r="I39">
        <v>1.0045999999999999</v>
      </c>
      <c r="J39" s="49">
        <f t="shared" si="2"/>
        <v>0.08</v>
      </c>
      <c r="K39" s="49">
        <f t="shared" si="3"/>
        <v>8.1999999999999434E-3</v>
      </c>
      <c r="L39" s="49">
        <f t="shared" si="4"/>
        <v>0</v>
      </c>
    </row>
    <row r="40" spans="1:12" x14ac:dyDescent="0.25">
      <c r="A40" s="56">
        <v>13905</v>
      </c>
      <c r="B40" t="s">
        <v>52</v>
      </c>
      <c r="C40" s="12">
        <v>292451723</v>
      </c>
      <c r="D40" s="12">
        <v>292451723</v>
      </c>
      <c r="E40" s="12">
        <f t="shared" si="1"/>
        <v>0</v>
      </c>
      <c r="F40" s="12">
        <f>_xlfn.IFNA(VLOOKUP(A40,'313 expiration'!A$1:E$8,4,FALSE),0)</f>
        <v>0</v>
      </c>
      <c r="G40" s="12">
        <f>_xlfn.IFNA(VLOOKUP(A40,'TIF expiration'!$A$1:$B$3,2,FALSE),0)</f>
        <v>0</v>
      </c>
      <c r="H40" s="49">
        <v>0.82469999999999999</v>
      </c>
      <c r="I40">
        <v>0.96300000000000008</v>
      </c>
      <c r="J40" s="49">
        <f t="shared" si="2"/>
        <v>0.08</v>
      </c>
      <c r="K40" s="49">
        <f t="shared" si="3"/>
        <v>5.8300000000000088E-2</v>
      </c>
      <c r="L40" s="49">
        <f t="shared" si="4"/>
        <v>0</v>
      </c>
    </row>
    <row r="41" spans="1:12" x14ac:dyDescent="0.25">
      <c r="A41" s="56">
        <v>14901</v>
      </c>
      <c r="B41" t="s">
        <v>51</v>
      </c>
      <c r="C41" s="12">
        <v>578947807</v>
      </c>
      <c r="D41" s="12">
        <v>578947807</v>
      </c>
      <c r="E41" s="12">
        <f t="shared" si="1"/>
        <v>0</v>
      </c>
      <c r="F41" s="12">
        <f>_xlfn.IFNA(VLOOKUP(A41,'313 expiration'!A$1:E$8,4,FALSE),0)</f>
        <v>0</v>
      </c>
      <c r="G41" s="12">
        <f>_xlfn.IFNA(VLOOKUP(A41,'TIF expiration'!$A$1:$B$3,2,FALSE),0)</f>
        <v>0</v>
      </c>
      <c r="H41" s="49">
        <v>0.82469999999999999</v>
      </c>
      <c r="I41">
        <v>0.87470000000000003</v>
      </c>
      <c r="J41" s="49">
        <f t="shared" si="2"/>
        <v>5.0000000000000044E-2</v>
      </c>
      <c r="K41" s="49">
        <f t="shared" si="3"/>
        <v>0</v>
      </c>
      <c r="L41" s="49">
        <f t="shared" si="4"/>
        <v>0</v>
      </c>
    </row>
    <row r="42" spans="1:12" x14ac:dyDescent="0.25">
      <c r="A42" s="56">
        <v>14902</v>
      </c>
      <c r="B42" t="s">
        <v>50</v>
      </c>
      <c r="C42" s="12">
        <v>130347594</v>
      </c>
      <c r="D42" s="12">
        <v>130347594</v>
      </c>
      <c r="E42" s="12">
        <f t="shared" si="1"/>
        <v>0</v>
      </c>
      <c r="F42" s="12">
        <f>_xlfn.IFNA(VLOOKUP(A42,'313 expiration'!A$1:E$8,4,FALSE),0)</f>
        <v>0</v>
      </c>
      <c r="G42" s="12">
        <f>_xlfn.IFNA(VLOOKUP(A42,'TIF expiration'!$A$1:$B$3,2,FALSE),0)</f>
        <v>0</v>
      </c>
      <c r="H42" s="49">
        <v>0.91639999999999999</v>
      </c>
      <c r="I42">
        <v>0.96640000000000004</v>
      </c>
      <c r="J42" s="49">
        <f t="shared" si="2"/>
        <v>5.0000000000000044E-2</v>
      </c>
      <c r="K42" s="49">
        <f t="shared" si="3"/>
        <v>0</v>
      </c>
      <c r="L42" s="49">
        <f t="shared" si="4"/>
        <v>0</v>
      </c>
    </row>
    <row r="43" spans="1:12" x14ac:dyDescent="0.25">
      <c r="A43" s="56">
        <v>14903</v>
      </c>
      <c r="B43" t="s">
        <v>49</v>
      </c>
      <c r="C43" s="12">
        <v>4097562444</v>
      </c>
      <c r="D43" s="12">
        <v>4097562444</v>
      </c>
      <c r="E43" s="12">
        <f t="shared" si="1"/>
        <v>0</v>
      </c>
      <c r="F43" s="12">
        <f>_xlfn.IFNA(VLOOKUP(A43,'313 expiration'!A$1:E$8,4,FALSE),0)</f>
        <v>0</v>
      </c>
      <c r="G43" s="12">
        <f>_xlfn.IFNA(VLOOKUP(A43,'TIF expiration'!$A$1:$B$3,2,FALSE),0)</f>
        <v>0</v>
      </c>
      <c r="H43" s="49">
        <v>0.83</v>
      </c>
      <c r="I43">
        <v>0.96830000000000005</v>
      </c>
      <c r="J43" s="49">
        <f t="shared" si="2"/>
        <v>0.08</v>
      </c>
      <c r="K43" s="49">
        <f t="shared" si="3"/>
        <v>5.8300000000000088E-2</v>
      </c>
      <c r="L43" s="49">
        <f t="shared" si="4"/>
        <v>0</v>
      </c>
    </row>
    <row r="44" spans="1:12" x14ac:dyDescent="0.25">
      <c r="A44" s="56">
        <v>14905</v>
      </c>
      <c r="B44" t="s">
        <v>48</v>
      </c>
      <c r="C44" s="12">
        <v>151246660</v>
      </c>
      <c r="D44" s="12">
        <v>151246660</v>
      </c>
      <c r="E44" s="12">
        <f t="shared" si="1"/>
        <v>0</v>
      </c>
      <c r="F44" s="12">
        <f>_xlfn.IFNA(VLOOKUP(A44,'313 expiration'!A$1:E$8,4,FALSE),0)</f>
        <v>0</v>
      </c>
      <c r="G44" s="12">
        <f>_xlfn.IFNA(VLOOKUP(A44,'TIF expiration'!$A$1:$B$3,2,FALSE),0)</f>
        <v>0</v>
      </c>
      <c r="H44" s="49">
        <v>0.83409999999999995</v>
      </c>
      <c r="I44">
        <v>0.8841</v>
      </c>
      <c r="J44" s="49">
        <f t="shared" si="2"/>
        <v>5.0000000000000044E-2</v>
      </c>
      <c r="K44" s="49">
        <f t="shared" si="3"/>
        <v>0</v>
      </c>
      <c r="L44" s="49">
        <f t="shared" si="4"/>
        <v>0</v>
      </c>
    </row>
    <row r="45" spans="1:12" x14ac:dyDescent="0.25">
      <c r="A45" s="56">
        <v>14906</v>
      </c>
      <c r="B45" t="s">
        <v>47</v>
      </c>
      <c r="C45" s="12">
        <v>9232774999</v>
      </c>
      <c r="D45" s="12">
        <v>9232774999</v>
      </c>
      <c r="E45" s="12">
        <f t="shared" si="1"/>
        <v>0</v>
      </c>
      <c r="F45" s="12">
        <f>_xlfn.IFNA(VLOOKUP(A45,'313 expiration'!A$1:E$8,4,FALSE),0)</f>
        <v>0</v>
      </c>
      <c r="G45" s="12">
        <f>_xlfn.IFNA(VLOOKUP(A45,'TIF expiration'!$A$1:$B$3,2,FALSE),0)</f>
        <v>0</v>
      </c>
      <c r="H45" s="49">
        <v>0.87009999999999998</v>
      </c>
      <c r="I45">
        <v>0.92010000000000003</v>
      </c>
      <c r="J45" s="49">
        <f t="shared" si="2"/>
        <v>5.0000000000000044E-2</v>
      </c>
      <c r="K45" s="49">
        <f t="shared" si="3"/>
        <v>0</v>
      </c>
      <c r="L45" s="49">
        <f t="shared" si="4"/>
        <v>0</v>
      </c>
    </row>
    <row r="46" spans="1:12" x14ac:dyDescent="0.25">
      <c r="A46" s="56">
        <v>14907</v>
      </c>
      <c r="B46" t="s">
        <v>46</v>
      </c>
      <c r="C46" s="12">
        <v>211589797</v>
      </c>
      <c r="D46" s="12">
        <v>211589797</v>
      </c>
      <c r="E46" s="12">
        <f t="shared" si="1"/>
        <v>0</v>
      </c>
      <c r="F46" s="12">
        <f>_xlfn.IFNA(VLOOKUP(A46,'313 expiration'!A$1:E$8,4,FALSE),0)</f>
        <v>0</v>
      </c>
      <c r="G46" s="12">
        <f>_xlfn.IFNA(VLOOKUP(A46,'TIF expiration'!$A$1:$B$3,2,FALSE),0)</f>
        <v>0</v>
      </c>
      <c r="H46" s="49">
        <v>0.91639999999999999</v>
      </c>
      <c r="I46">
        <v>0.96640000000000004</v>
      </c>
      <c r="J46" s="49">
        <f t="shared" si="2"/>
        <v>5.0000000000000044E-2</v>
      </c>
      <c r="K46" s="49">
        <f t="shared" si="3"/>
        <v>0</v>
      </c>
      <c r="L46" s="49">
        <f t="shared" si="4"/>
        <v>0</v>
      </c>
    </row>
    <row r="47" spans="1:12" x14ac:dyDescent="0.25">
      <c r="A47" s="56">
        <v>14908</v>
      </c>
      <c r="B47" t="s">
        <v>45</v>
      </c>
      <c r="C47" s="12">
        <v>1112332338</v>
      </c>
      <c r="D47" s="12">
        <v>1112332338</v>
      </c>
      <c r="E47" s="12">
        <f t="shared" si="1"/>
        <v>0</v>
      </c>
      <c r="F47" s="12">
        <f>_xlfn.IFNA(VLOOKUP(A47,'313 expiration'!A$1:E$8,4,FALSE),0)</f>
        <v>0</v>
      </c>
      <c r="G47" s="12">
        <f>_xlfn.IFNA(VLOOKUP(A47,'TIF expiration'!$A$1:$B$3,2,FALSE),0)</f>
        <v>0</v>
      </c>
      <c r="H47" s="49">
        <v>0.82469999999999999</v>
      </c>
      <c r="I47">
        <v>0.87470000000000003</v>
      </c>
      <c r="J47" s="49">
        <f t="shared" si="2"/>
        <v>5.0000000000000044E-2</v>
      </c>
      <c r="K47" s="49">
        <f t="shared" si="3"/>
        <v>0</v>
      </c>
      <c r="L47" s="49">
        <f t="shared" si="4"/>
        <v>0</v>
      </c>
    </row>
    <row r="48" spans="1:12" x14ac:dyDescent="0.25">
      <c r="A48" s="56">
        <v>14909</v>
      </c>
      <c r="B48" t="s">
        <v>44</v>
      </c>
      <c r="C48" s="12">
        <v>3931584638</v>
      </c>
      <c r="D48" s="12">
        <v>3931584638</v>
      </c>
      <c r="E48" s="12">
        <f t="shared" si="1"/>
        <v>0</v>
      </c>
      <c r="F48" s="12">
        <f>_xlfn.IFNA(VLOOKUP(A48,'313 expiration'!A$1:E$8,4,FALSE),0)</f>
        <v>0</v>
      </c>
      <c r="G48" s="12">
        <f>_xlfn.IFNA(VLOOKUP(A48,'TIF expiration'!$A$1:$B$3,2,FALSE),0)</f>
        <v>0</v>
      </c>
      <c r="H48" s="49">
        <v>0.8579</v>
      </c>
      <c r="I48">
        <v>0.9638000000000001</v>
      </c>
      <c r="J48" s="49">
        <f t="shared" si="2"/>
        <v>0.08</v>
      </c>
      <c r="K48" s="49">
        <f t="shared" si="3"/>
        <v>2.5900000000000103E-2</v>
      </c>
      <c r="L48" s="49">
        <f t="shared" si="4"/>
        <v>0</v>
      </c>
    </row>
    <row r="49" spans="1:12" x14ac:dyDescent="0.25">
      <c r="A49" s="56">
        <v>14910</v>
      </c>
      <c r="B49" t="s">
        <v>43</v>
      </c>
      <c r="C49" s="12">
        <v>463304084</v>
      </c>
      <c r="D49" s="12">
        <v>463304084</v>
      </c>
      <c r="E49" s="12">
        <f t="shared" si="1"/>
        <v>0</v>
      </c>
      <c r="F49" s="12">
        <f>_xlfn.IFNA(VLOOKUP(A49,'313 expiration'!A$1:E$8,4,FALSE),0)</f>
        <v>0</v>
      </c>
      <c r="G49" s="12">
        <f>_xlfn.IFNA(VLOOKUP(A49,'TIF expiration'!$A$1:$B$3,2,FALSE),0)</f>
        <v>0</v>
      </c>
      <c r="H49" s="49">
        <v>0.82469999999999999</v>
      </c>
      <c r="I49">
        <v>0.86470000000000002</v>
      </c>
      <c r="J49" s="49">
        <f t="shared" si="2"/>
        <v>4.0000000000000036E-2</v>
      </c>
      <c r="K49" s="49">
        <f t="shared" si="3"/>
        <v>0</v>
      </c>
      <c r="L49" s="49">
        <f t="shared" si="4"/>
        <v>0</v>
      </c>
    </row>
    <row r="50" spans="1:12" x14ac:dyDescent="0.25">
      <c r="A50" s="56">
        <v>15901</v>
      </c>
      <c r="B50" t="s">
        <v>1003</v>
      </c>
      <c r="C50" s="12">
        <v>7308230577</v>
      </c>
      <c r="D50" s="12">
        <v>7308230577</v>
      </c>
      <c r="E50" s="12">
        <f t="shared" si="1"/>
        <v>0</v>
      </c>
      <c r="F50" s="12">
        <f>_xlfn.IFNA(VLOOKUP(A50,'313 expiration'!A$1:E$8,4,FALSE),0)</f>
        <v>0</v>
      </c>
      <c r="G50" s="12">
        <f>_xlfn.IFNA(VLOOKUP(A50,'TIF expiration'!$A$1:$B$3,2,FALSE),0)</f>
        <v>0</v>
      </c>
      <c r="H50" s="49">
        <v>0.91639999999999999</v>
      </c>
      <c r="I50">
        <v>0.97640000000000005</v>
      </c>
      <c r="J50" s="49">
        <f t="shared" si="2"/>
        <v>6.0000000000000053E-2</v>
      </c>
      <c r="K50" s="49">
        <f t="shared" si="3"/>
        <v>0</v>
      </c>
      <c r="L50" s="49">
        <f t="shared" si="4"/>
        <v>0</v>
      </c>
    </row>
    <row r="51" spans="1:12" x14ac:dyDescent="0.25">
      <c r="A51" s="56">
        <v>15904</v>
      </c>
      <c r="B51" t="s">
        <v>1002</v>
      </c>
      <c r="C51" s="12">
        <v>2093004365</v>
      </c>
      <c r="D51" s="12">
        <v>2093004365</v>
      </c>
      <c r="E51" s="12">
        <f t="shared" si="1"/>
        <v>0</v>
      </c>
      <c r="F51" s="12">
        <f>_xlfn.IFNA(VLOOKUP(A51,'313 expiration'!A$1:E$8,4,FALSE),0)</f>
        <v>0</v>
      </c>
      <c r="G51" s="12">
        <f>_xlfn.IFNA(VLOOKUP(A51,'TIF expiration'!$A$1:$B$3,2,FALSE),0)</f>
        <v>0</v>
      </c>
      <c r="H51" s="49">
        <v>0.85929999999999995</v>
      </c>
      <c r="I51">
        <v>0.99760000000000004</v>
      </c>
      <c r="J51" s="49">
        <f t="shared" si="2"/>
        <v>0.08</v>
      </c>
      <c r="K51" s="49">
        <f t="shared" si="3"/>
        <v>5.8300000000000088E-2</v>
      </c>
      <c r="L51" s="49">
        <f t="shared" si="4"/>
        <v>0</v>
      </c>
    </row>
    <row r="52" spans="1:12" x14ac:dyDescent="0.25">
      <c r="A52" s="56">
        <v>15905</v>
      </c>
      <c r="B52" t="s">
        <v>127</v>
      </c>
      <c r="C52" s="12">
        <v>1762530242</v>
      </c>
      <c r="D52" s="12">
        <v>1762530242</v>
      </c>
      <c r="E52" s="12">
        <f t="shared" si="1"/>
        <v>0</v>
      </c>
      <c r="F52" s="12">
        <f>_xlfn.IFNA(VLOOKUP(A52,'313 expiration'!A$1:E$8,4,FALSE),0)</f>
        <v>0</v>
      </c>
      <c r="G52" s="12">
        <f>_xlfn.IFNA(VLOOKUP(A52,'TIF expiration'!$A$1:$B$3,2,FALSE),0)</f>
        <v>0</v>
      </c>
      <c r="H52" s="49">
        <v>0.89300000000000002</v>
      </c>
      <c r="I52">
        <v>1.0314000000000001</v>
      </c>
      <c r="J52" s="49">
        <f t="shared" si="2"/>
        <v>0.08</v>
      </c>
      <c r="K52" s="49">
        <f t="shared" si="3"/>
        <v>5.8400000000000077E-2</v>
      </c>
      <c r="L52" s="49">
        <f t="shared" si="4"/>
        <v>0</v>
      </c>
    </row>
    <row r="53" spans="1:12" x14ac:dyDescent="0.25">
      <c r="A53" s="56">
        <v>15907</v>
      </c>
      <c r="B53" t="s">
        <v>1001</v>
      </c>
      <c r="C53" s="12">
        <v>21614706311</v>
      </c>
      <c r="D53" s="12">
        <v>21503958679</v>
      </c>
      <c r="E53" s="12">
        <f t="shared" si="1"/>
        <v>221495264</v>
      </c>
      <c r="F53" s="12">
        <f>_xlfn.IFNA(VLOOKUP(A53,'313 expiration'!A$1:E$8,4,FALSE),0)</f>
        <v>0</v>
      </c>
      <c r="G53" s="12">
        <f>_xlfn.IFNA(VLOOKUP(A53,'TIF expiration'!$A$1:$B$3,2,FALSE),0)</f>
        <v>0</v>
      </c>
      <c r="H53" s="49">
        <v>0.88270000000000004</v>
      </c>
      <c r="I53">
        <v>1.0211000000000001</v>
      </c>
      <c r="J53" s="49">
        <f t="shared" si="2"/>
        <v>0.08</v>
      </c>
      <c r="K53" s="49">
        <f t="shared" si="3"/>
        <v>5.8400000000000077E-2</v>
      </c>
      <c r="L53" s="49">
        <f t="shared" si="4"/>
        <v>0</v>
      </c>
    </row>
    <row r="54" spans="1:12" x14ac:dyDescent="0.25">
      <c r="A54" s="56">
        <v>15908</v>
      </c>
      <c r="B54" t="s">
        <v>1000</v>
      </c>
      <c r="C54" s="12">
        <v>2060333018</v>
      </c>
      <c r="D54" s="12">
        <v>2060333018</v>
      </c>
      <c r="E54" s="12">
        <f t="shared" si="1"/>
        <v>0</v>
      </c>
      <c r="F54" s="12">
        <f>_xlfn.IFNA(VLOOKUP(A54,'313 expiration'!A$1:E$8,4,FALSE),0)</f>
        <v>0</v>
      </c>
      <c r="G54" s="12">
        <f>_xlfn.IFNA(VLOOKUP(A54,'TIF expiration'!$A$1:$B$3,2,FALSE),0)</f>
        <v>0</v>
      </c>
      <c r="H54" s="49">
        <v>0.86119999999999997</v>
      </c>
      <c r="I54">
        <v>0.91120000000000001</v>
      </c>
      <c r="J54" s="49">
        <f t="shared" si="2"/>
        <v>5.0000000000000044E-2</v>
      </c>
      <c r="K54" s="49">
        <f t="shared" si="3"/>
        <v>0</v>
      </c>
      <c r="L54" s="49">
        <f t="shared" si="4"/>
        <v>0</v>
      </c>
    </row>
    <row r="55" spans="1:12" x14ac:dyDescent="0.25">
      <c r="A55" s="56">
        <v>15909</v>
      </c>
      <c r="B55" t="s">
        <v>999</v>
      </c>
      <c r="C55" s="12">
        <v>615271387</v>
      </c>
      <c r="D55" s="12">
        <v>615271387</v>
      </c>
      <c r="E55" s="12">
        <f t="shared" si="1"/>
        <v>0</v>
      </c>
      <c r="F55" s="12">
        <f>_xlfn.IFNA(VLOOKUP(A55,'313 expiration'!A$1:E$8,4,FALSE),0)</f>
        <v>0</v>
      </c>
      <c r="G55" s="12">
        <f>_xlfn.IFNA(VLOOKUP(A55,'TIF expiration'!$A$1:$B$3,2,FALSE),0)</f>
        <v>0</v>
      </c>
      <c r="H55" s="49">
        <v>0.87390000000000001</v>
      </c>
      <c r="I55">
        <v>1.0123</v>
      </c>
      <c r="J55" s="49">
        <f t="shared" si="2"/>
        <v>0.08</v>
      </c>
      <c r="K55" s="49">
        <f t="shared" si="3"/>
        <v>5.8399999999999966E-2</v>
      </c>
      <c r="L55" s="49">
        <f t="shared" si="4"/>
        <v>0</v>
      </c>
    </row>
    <row r="56" spans="1:12" x14ac:dyDescent="0.25">
      <c r="A56" s="56">
        <v>15910</v>
      </c>
      <c r="B56" t="s">
        <v>998</v>
      </c>
      <c r="C56" s="12">
        <v>43865306712</v>
      </c>
      <c r="D56" s="12">
        <v>43865306712</v>
      </c>
      <c r="E56" s="12">
        <f t="shared" si="1"/>
        <v>0</v>
      </c>
      <c r="F56" s="12">
        <f>_xlfn.IFNA(VLOOKUP(A56,'313 expiration'!A$1:E$8,4,FALSE),0)</f>
        <v>0</v>
      </c>
      <c r="G56" s="12">
        <f>_xlfn.IFNA(VLOOKUP(A56,'TIF expiration'!$A$1:$B$3,2,FALSE),0)</f>
        <v>0</v>
      </c>
      <c r="H56" s="49">
        <v>0.91339999999999999</v>
      </c>
      <c r="I56">
        <v>0.96340000000000003</v>
      </c>
      <c r="J56" s="49">
        <f t="shared" si="2"/>
        <v>5.0000000000000044E-2</v>
      </c>
      <c r="K56" s="49">
        <f t="shared" si="3"/>
        <v>0</v>
      </c>
      <c r="L56" s="49">
        <f t="shared" si="4"/>
        <v>0</v>
      </c>
    </row>
    <row r="57" spans="1:12" x14ac:dyDescent="0.25">
      <c r="A57" s="56">
        <v>15911</v>
      </c>
      <c r="B57" t="s">
        <v>997</v>
      </c>
      <c r="C57" s="12">
        <v>4685668235</v>
      </c>
      <c r="D57" s="12">
        <v>4685668235</v>
      </c>
      <c r="E57" s="12">
        <f t="shared" si="1"/>
        <v>0</v>
      </c>
      <c r="F57" s="12">
        <f>_xlfn.IFNA(VLOOKUP(A57,'313 expiration'!A$1:E$8,4,FALSE),0)</f>
        <v>0</v>
      </c>
      <c r="G57" s="12">
        <f>_xlfn.IFNA(VLOOKUP(A57,'TIF expiration'!$A$1:$B$3,2,FALSE),0)</f>
        <v>0</v>
      </c>
      <c r="H57" s="49">
        <v>0.87670000000000003</v>
      </c>
      <c r="I57">
        <v>0.92600000000000005</v>
      </c>
      <c r="J57" s="49">
        <f t="shared" si="2"/>
        <v>4.930000000000001E-2</v>
      </c>
      <c r="K57" s="49">
        <f t="shared" si="3"/>
        <v>0</v>
      </c>
      <c r="L57" s="49">
        <f t="shared" si="4"/>
        <v>0</v>
      </c>
    </row>
    <row r="58" spans="1:12" x14ac:dyDescent="0.25">
      <c r="A58" s="56">
        <v>15912</v>
      </c>
      <c r="B58" t="s">
        <v>996</v>
      </c>
      <c r="C58" s="12">
        <v>4080222830</v>
      </c>
      <c r="D58" s="12">
        <v>4080222830</v>
      </c>
      <c r="E58" s="12">
        <f t="shared" si="1"/>
        <v>0</v>
      </c>
      <c r="F58" s="12">
        <f>_xlfn.IFNA(VLOOKUP(A58,'313 expiration'!A$1:E$8,4,FALSE),0)</f>
        <v>0</v>
      </c>
      <c r="G58" s="12">
        <f>_xlfn.IFNA(VLOOKUP(A58,'TIF expiration'!$A$1:$B$3,2,FALSE),0)</f>
        <v>0</v>
      </c>
      <c r="H58" s="49">
        <v>0.89510000000000001</v>
      </c>
      <c r="I58">
        <v>0.99990000000000001</v>
      </c>
      <c r="J58" s="49">
        <f t="shared" si="2"/>
        <v>0.08</v>
      </c>
      <c r="K58" s="49">
        <f t="shared" si="3"/>
        <v>2.4800000000000003E-2</v>
      </c>
      <c r="L58" s="49">
        <f t="shared" si="4"/>
        <v>0</v>
      </c>
    </row>
    <row r="59" spans="1:12" x14ac:dyDescent="0.25">
      <c r="A59" s="56">
        <v>15915</v>
      </c>
      <c r="B59" t="s">
        <v>42</v>
      </c>
      <c r="C59" s="12">
        <v>62437586892</v>
      </c>
      <c r="D59" s="12">
        <v>62437586892</v>
      </c>
      <c r="E59" s="12">
        <f t="shared" si="1"/>
        <v>0</v>
      </c>
      <c r="F59" s="12">
        <f>_xlfn.IFNA(VLOOKUP(A59,'313 expiration'!A$1:E$8,4,FALSE),0)</f>
        <v>0</v>
      </c>
      <c r="G59" s="12">
        <f>_xlfn.IFNA(VLOOKUP(A59,'TIF expiration'!$A$1:$B$3,2,FALSE),0)</f>
        <v>0</v>
      </c>
      <c r="H59" s="49">
        <v>0.9002</v>
      </c>
      <c r="I59">
        <v>0.95020000000000004</v>
      </c>
      <c r="J59" s="49">
        <f t="shared" si="2"/>
        <v>5.0000000000000044E-2</v>
      </c>
      <c r="K59" s="49">
        <f t="shared" si="3"/>
        <v>0</v>
      </c>
      <c r="L59" s="49">
        <f t="shared" si="4"/>
        <v>0</v>
      </c>
    </row>
    <row r="60" spans="1:12" x14ac:dyDescent="0.25">
      <c r="A60" s="56">
        <v>15916</v>
      </c>
      <c r="B60" t="s">
        <v>995</v>
      </c>
      <c r="C60" s="12">
        <v>11356337955</v>
      </c>
      <c r="D60" s="12">
        <v>11356337955</v>
      </c>
      <c r="E60" s="12">
        <f t="shared" si="1"/>
        <v>0</v>
      </c>
      <c r="F60" s="12">
        <f>_xlfn.IFNA(VLOOKUP(A60,'313 expiration'!A$1:E$8,4,FALSE),0)</f>
        <v>0</v>
      </c>
      <c r="G60" s="12">
        <f>_xlfn.IFNA(VLOOKUP(A60,'TIF expiration'!$A$1:$B$3,2,FALSE),0)</f>
        <v>0</v>
      </c>
      <c r="H60" s="49">
        <v>0.86209999999999998</v>
      </c>
      <c r="I60">
        <v>0.91210000000000002</v>
      </c>
      <c r="J60" s="49">
        <f t="shared" si="2"/>
        <v>5.0000000000000044E-2</v>
      </c>
      <c r="K60" s="49">
        <f t="shared" si="3"/>
        <v>0</v>
      </c>
      <c r="L60" s="49">
        <f t="shared" si="4"/>
        <v>0</v>
      </c>
    </row>
    <row r="61" spans="1:12" x14ac:dyDescent="0.25">
      <c r="A61" s="56">
        <v>15917</v>
      </c>
      <c r="B61" t="s">
        <v>994</v>
      </c>
      <c r="C61" s="12">
        <v>1534641460</v>
      </c>
      <c r="D61" s="12">
        <v>1534641460</v>
      </c>
      <c r="E61" s="12">
        <f t="shared" si="1"/>
        <v>0</v>
      </c>
      <c r="F61" s="12">
        <f>_xlfn.IFNA(VLOOKUP(A61,'313 expiration'!A$1:E$8,4,FALSE),0)</f>
        <v>0</v>
      </c>
      <c r="G61" s="12">
        <f>_xlfn.IFNA(VLOOKUP(A61,'TIF expiration'!$A$1:$B$3,2,FALSE),0)</f>
        <v>0</v>
      </c>
      <c r="H61" s="49">
        <v>0.91459999999999997</v>
      </c>
      <c r="I61">
        <v>1.0530000000000002</v>
      </c>
      <c r="J61" s="49">
        <f t="shared" si="2"/>
        <v>0.08</v>
      </c>
      <c r="K61" s="49">
        <f t="shared" si="3"/>
        <v>5.8400000000000188E-2</v>
      </c>
      <c r="L61" s="49">
        <f t="shared" si="4"/>
        <v>0</v>
      </c>
    </row>
    <row r="62" spans="1:12" x14ac:dyDescent="0.25">
      <c r="A62" s="56">
        <v>16901</v>
      </c>
      <c r="B62" t="s">
        <v>993</v>
      </c>
      <c r="C62" s="12">
        <v>980232365</v>
      </c>
      <c r="D62" s="12">
        <v>980232365</v>
      </c>
      <c r="E62" s="12">
        <f t="shared" si="1"/>
        <v>0</v>
      </c>
      <c r="F62" s="12">
        <f>_xlfn.IFNA(VLOOKUP(A62,'313 expiration'!A$1:E$8,4,FALSE),0)</f>
        <v>0</v>
      </c>
      <c r="G62" s="12">
        <f>_xlfn.IFNA(VLOOKUP(A62,'TIF expiration'!$A$1:$B$3,2,FALSE),0)</f>
        <v>0</v>
      </c>
      <c r="H62" s="49">
        <v>0.89990000000000003</v>
      </c>
      <c r="I62">
        <v>0.94990000000000008</v>
      </c>
      <c r="J62" s="49">
        <f t="shared" si="2"/>
        <v>5.0000000000000044E-2</v>
      </c>
      <c r="K62" s="49">
        <f t="shared" si="3"/>
        <v>0</v>
      </c>
      <c r="L62" s="49">
        <f t="shared" si="4"/>
        <v>0</v>
      </c>
    </row>
    <row r="63" spans="1:12" x14ac:dyDescent="0.25">
      <c r="A63" s="56">
        <v>16902</v>
      </c>
      <c r="B63" t="s">
        <v>992</v>
      </c>
      <c r="C63" s="12">
        <v>1154280929</v>
      </c>
      <c r="D63" s="12">
        <v>1154280929</v>
      </c>
      <c r="E63" s="12">
        <f t="shared" si="1"/>
        <v>0</v>
      </c>
      <c r="F63" s="12">
        <f>_xlfn.IFNA(VLOOKUP(A63,'313 expiration'!A$1:E$8,4,FALSE),0)</f>
        <v>0</v>
      </c>
      <c r="G63" s="12">
        <f>_xlfn.IFNA(VLOOKUP(A63,'TIF expiration'!$A$1:$B$3,2,FALSE),0)</f>
        <v>0</v>
      </c>
      <c r="H63" s="49">
        <v>0.84730000000000005</v>
      </c>
      <c r="I63">
        <v>0.9073</v>
      </c>
      <c r="J63" s="49">
        <f t="shared" si="2"/>
        <v>5.9999999999999942E-2</v>
      </c>
      <c r="K63" s="49">
        <f t="shared" si="3"/>
        <v>0</v>
      </c>
      <c r="L63" s="49">
        <f t="shared" si="4"/>
        <v>0</v>
      </c>
    </row>
    <row r="64" spans="1:12" x14ac:dyDescent="0.25">
      <c r="A64" s="56">
        <v>17901</v>
      </c>
      <c r="B64" t="s">
        <v>991</v>
      </c>
      <c r="C64" s="12">
        <v>788197477</v>
      </c>
      <c r="D64" s="12">
        <v>787869408</v>
      </c>
      <c r="E64" s="12">
        <f t="shared" si="1"/>
        <v>656138</v>
      </c>
      <c r="F64" s="12">
        <f>_xlfn.IFNA(VLOOKUP(A64,'313 expiration'!A$1:E$8,4,FALSE),0)</f>
        <v>0</v>
      </c>
      <c r="G64" s="12">
        <f>_xlfn.IFNA(VLOOKUP(A64,'TIF expiration'!$A$1:$B$3,2,FALSE),0)</f>
        <v>0</v>
      </c>
      <c r="H64" s="49">
        <v>0.91639999999999999</v>
      </c>
      <c r="I64">
        <v>0.96640000000000004</v>
      </c>
      <c r="J64" s="49">
        <f t="shared" si="2"/>
        <v>5.0000000000000044E-2</v>
      </c>
      <c r="K64" s="49">
        <f t="shared" si="3"/>
        <v>0</v>
      </c>
      <c r="L64" s="49">
        <f t="shared" si="4"/>
        <v>0</v>
      </c>
    </row>
    <row r="65" spans="1:12" x14ac:dyDescent="0.25">
      <c r="A65" s="56">
        <v>18901</v>
      </c>
      <c r="B65" t="s">
        <v>990</v>
      </c>
      <c r="C65" s="12">
        <v>751195736</v>
      </c>
      <c r="D65" s="12">
        <v>751195736</v>
      </c>
      <c r="E65" s="12">
        <f t="shared" si="1"/>
        <v>0</v>
      </c>
      <c r="F65" s="12">
        <f>_xlfn.IFNA(VLOOKUP(A65,'313 expiration'!A$1:E$8,4,FALSE),0)</f>
        <v>0</v>
      </c>
      <c r="G65" s="12">
        <f>_xlfn.IFNA(VLOOKUP(A65,'TIF expiration'!$A$1:$B$3,2,FALSE),0)</f>
        <v>0</v>
      </c>
      <c r="H65" s="49">
        <v>0.87770000000000004</v>
      </c>
      <c r="I65">
        <v>0.91770000000000007</v>
      </c>
      <c r="J65" s="49">
        <f t="shared" si="2"/>
        <v>4.0000000000000036E-2</v>
      </c>
      <c r="K65" s="49">
        <f t="shared" si="3"/>
        <v>0</v>
      </c>
      <c r="L65" s="49">
        <f t="shared" si="4"/>
        <v>0</v>
      </c>
    </row>
    <row r="66" spans="1:12" x14ac:dyDescent="0.25">
      <c r="A66" s="56">
        <v>18902</v>
      </c>
      <c r="B66" t="s">
        <v>989</v>
      </c>
      <c r="C66" s="12">
        <v>213236451</v>
      </c>
      <c r="D66" s="12">
        <v>213236451</v>
      </c>
      <c r="E66" s="12">
        <f t="shared" si="1"/>
        <v>0</v>
      </c>
      <c r="F66" s="12">
        <f>_xlfn.IFNA(VLOOKUP(A66,'313 expiration'!A$1:E$8,4,FALSE),0)</f>
        <v>0</v>
      </c>
      <c r="G66" s="12">
        <f>_xlfn.IFNA(VLOOKUP(A66,'TIF expiration'!$A$1:$B$3,2,FALSE),0)</f>
        <v>0</v>
      </c>
      <c r="H66" s="49">
        <v>0.89380000000000004</v>
      </c>
      <c r="I66">
        <v>0.94380000000000008</v>
      </c>
      <c r="J66" s="49">
        <f t="shared" si="2"/>
        <v>5.0000000000000044E-2</v>
      </c>
      <c r="K66" s="49">
        <f t="shared" si="3"/>
        <v>0</v>
      </c>
      <c r="L66" s="49">
        <f t="shared" si="4"/>
        <v>0</v>
      </c>
    </row>
    <row r="67" spans="1:12" x14ac:dyDescent="0.25">
      <c r="A67" s="56">
        <v>18903</v>
      </c>
      <c r="B67" t="s">
        <v>988</v>
      </c>
      <c r="C67" s="12">
        <v>88372760</v>
      </c>
      <c r="D67" s="12">
        <v>88372760</v>
      </c>
      <c r="E67" s="12">
        <f t="shared" ref="E67:E130" si="5">(C67-D67)*2</f>
        <v>0</v>
      </c>
      <c r="F67" s="12">
        <f>_xlfn.IFNA(VLOOKUP(A67,'313 expiration'!A$1:E$8,4,FALSE),0)</f>
        <v>0</v>
      </c>
      <c r="G67" s="12">
        <f>_xlfn.IFNA(VLOOKUP(A67,'TIF expiration'!$A$1:$B$3,2,FALSE),0)</f>
        <v>0</v>
      </c>
      <c r="H67" s="49">
        <v>0.8639</v>
      </c>
      <c r="I67">
        <v>0.91390000000000005</v>
      </c>
      <c r="J67" s="49">
        <f t="shared" ref="J67:J130" si="6">MAX(0,MIN(0.08,I67-H67))</f>
        <v>5.0000000000000044E-2</v>
      </c>
      <c r="K67" s="49">
        <f t="shared" ref="K67:K130" si="7">MIN(0.09,I67-H67-J67)</f>
        <v>0</v>
      </c>
      <c r="L67" s="49">
        <f t="shared" si="4"/>
        <v>0</v>
      </c>
    </row>
    <row r="68" spans="1:12" x14ac:dyDescent="0.25">
      <c r="A68" s="56">
        <v>18904</v>
      </c>
      <c r="B68" t="s">
        <v>987</v>
      </c>
      <c r="C68" s="12">
        <v>262667841</v>
      </c>
      <c r="D68" s="12">
        <v>262667841</v>
      </c>
      <c r="E68" s="12">
        <f t="shared" si="5"/>
        <v>0</v>
      </c>
      <c r="F68" s="12">
        <f>_xlfn.IFNA(VLOOKUP(A68,'313 expiration'!A$1:E$8,4,FALSE),0)</f>
        <v>0</v>
      </c>
      <c r="G68" s="12">
        <f>_xlfn.IFNA(VLOOKUP(A68,'TIF expiration'!$A$1:$B$3,2,FALSE),0)</f>
        <v>0</v>
      </c>
      <c r="H68" s="49">
        <v>0.8831</v>
      </c>
      <c r="I68">
        <v>0.93310000000000004</v>
      </c>
      <c r="J68" s="49">
        <f t="shared" si="6"/>
        <v>5.0000000000000044E-2</v>
      </c>
      <c r="K68" s="49">
        <f t="shared" si="7"/>
        <v>0</v>
      </c>
      <c r="L68" s="49">
        <f t="shared" si="4"/>
        <v>0</v>
      </c>
    </row>
    <row r="69" spans="1:12" x14ac:dyDescent="0.25">
      <c r="A69" s="56">
        <v>18905</v>
      </c>
      <c r="B69" t="s">
        <v>986</v>
      </c>
      <c r="C69" s="12">
        <v>132505173</v>
      </c>
      <c r="D69" s="12">
        <v>132505173</v>
      </c>
      <c r="E69" s="12">
        <f t="shared" si="5"/>
        <v>0</v>
      </c>
      <c r="F69" s="12">
        <f>_xlfn.IFNA(VLOOKUP(A69,'313 expiration'!A$1:E$8,4,FALSE),0)</f>
        <v>0</v>
      </c>
      <c r="G69" s="12">
        <f>_xlfn.IFNA(VLOOKUP(A69,'TIF expiration'!$A$1:$B$3,2,FALSE),0)</f>
        <v>0</v>
      </c>
      <c r="H69" s="49">
        <v>0.82469999999999999</v>
      </c>
      <c r="I69">
        <v>0.87470000000000003</v>
      </c>
      <c r="J69" s="49">
        <f t="shared" si="6"/>
        <v>5.0000000000000044E-2</v>
      </c>
      <c r="K69" s="49">
        <f t="shared" si="7"/>
        <v>0</v>
      </c>
      <c r="L69" s="49">
        <f t="shared" si="4"/>
        <v>0</v>
      </c>
    </row>
    <row r="70" spans="1:12" x14ac:dyDescent="0.25">
      <c r="A70" s="56">
        <v>18906</v>
      </c>
      <c r="B70" t="s">
        <v>985</v>
      </c>
      <c r="C70" s="12">
        <v>158706269</v>
      </c>
      <c r="D70" s="12">
        <v>158706269</v>
      </c>
      <c r="E70" s="12">
        <f t="shared" si="5"/>
        <v>0</v>
      </c>
      <c r="F70" s="12">
        <f>_xlfn.IFNA(VLOOKUP(A70,'313 expiration'!A$1:E$8,4,FALSE),0)</f>
        <v>0</v>
      </c>
      <c r="G70" s="12">
        <f>_xlfn.IFNA(VLOOKUP(A70,'TIF expiration'!$A$1:$B$3,2,FALSE),0)</f>
        <v>0</v>
      </c>
      <c r="H70" s="49">
        <v>0.83399999999999996</v>
      </c>
      <c r="I70">
        <v>0.88400000000000001</v>
      </c>
      <c r="J70" s="49">
        <f t="shared" si="6"/>
        <v>5.0000000000000044E-2</v>
      </c>
      <c r="K70" s="49">
        <f t="shared" si="7"/>
        <v>0</v>
      </c>
      <c r="L70" s="49">
        <f t="shared" ref="L70:L133" si="8">I70-H70-J70-K70</f>
        <v>0</v>
      </c>
    </row>
    <row r="71" spans="1:12" x14ac:dyDescent="0.25">
      <c r="A71" s="56">
        <v>18907</v>
      </c>
      <c r="B71" t="s">
        <v>984</v>
      </c>
      <c r="C71" s="12">
        <v>218937328</v>
      </c>
      <c r="D71" s="12">
        <v>218937328</v>
      </c>
      <c r="E71" s="12">
        <f t="shared" si="5"/>
        <v>0</v>
      </c>
      <c r="F71" s="12">
        <f>_xlfn.IFNA(VLOOKUP(A71,'313 expiration'!A$1:E$8,4,FALSE),0)</f>
        <v>0</v>
      </c>
      <c r="G71" s="12">
        <f>_xlfn.IFNA(VLOOKUP(A71,'TIF expiration'!$A$1:$B$3,2,FALSE),0)</f>
        <v>0</v>
      </c>
      <c r="H71" s="49">
        <v>0.83789999999999998</v>
      </c>
      <c r="I71">
        <v>0.88790000000000002</v>
      </c>
      <c r="J71" s="49">
        <f t="shared" si="6"/>
        <v>5.0000000000000044E-2</v>
      </c>
      <c r="K71" s="49">
        <f t="shared" si="7"/>
        <v>0</v>
      </c>
      <c r="L71" s="49">
        <f t="shared" si="8"/>
        <v>0</v>
      </c>
    </row>
    <row r="72" spans="1:12" x14ac:dyDescent="0.25">
      <c r="A72" s="56">
        <v>18908</v>
      </c>
      <c r="B72" t="s">
        <v>983</v>
      </c>
      <c r="C72" s="12">
        <v>94368376</v>
      </c>
      <c r="D72" s="12">
        <v>94368376</v>
      </c>
      <c r="E72" s="12">
        <f t="shared" si="5"/>
        <v>0</v>
      </c>
      <c r="F72" s="12">
        <f>_xlfn.IFNA(VLOOKUP(A72,'313 expiration'!A$1:E$8,4,FALSE),0)</f>
        <v>0</v>
      </c>
      <c r="G72" s="12">
        <f>_xlfn.IFNA(VLOOKUP(A72,'TIF expiration'!$A$1:$B$3,2,FALSE),0)</f>
        <v>0</v>
      </c>
      <c r="H72" s="49">
        <v>0.88959999999999995</v>
      </c>
      <c r="I72">
        <v>0.93959999999999999</v>
      </c>
      <c r="J72" s="49">
        <f t="shared" si="6"/>
        <v>5.0000000000000044E-2</v>
      </c>
      <c r="K72" s="49">
        <f t="shared" si="7"/>
        <v>0</v>
      </c>
      <c r="L72" s="49">
        <f t="shared" si="8"/>
        <v>0</v>
      </c>
    </row>
    <row r="73" spans="1:12" x14ac:dyDescent="0.25">
      <c r="A73" s="56">
        <v>19901</v>
      </c>
      <c r="B73" t="s">
        <v>982</v>
      </c>
      <c r="C73" s="12">
        <v>211500017</v>
      </c>
      <c r="D73" s="12">
        <v>211500017</v>
      </c>
      <c r="E73" s="12">
        <f t="shared" si="5"/>
        <v>0</v>
      </c>
      <c r="F73" s="12">
        <f>_xlfn.IFNA(VLOOKUP(A73,'313 expiration'!A$1:E$8,4,FALSE),0)</f>
        <v>0</v>
      </c>
      <c r="G73" s="12">
        <f>_xlfn.IFNA(VLOOKUP(A73,'TIF expiration'!$A$1:$B$3,2,FALSE),0)</f>
        <v>0</v>
      </c>
      <c r="H73" s="49">
        <v>0.91639999999999999</v>
      </c>
      <c r="I73">
        <v>1.0547</v>
      </c>
      <c r="J73" s="49">
        <f t="shared" si="6"/>
        <v>0.08</v>
      </c>
      <c r="K73" s="49">
        <f t="shared" si="7"/>
        <v>5.8299999999999977E-2</v>
      </c>
      <c r="L73" s="49">
        <f t="shared" si="8"/>
        <v>0</v>
      </c>
    </row>
    <row r="74" spans="1:12" x14ac:dyDescent="0.25">
      <c r="A74" s="56">
        <v>19902</v>
      </c>
      <c r="B74" t="s">
        <v>981</v>
      </c>
      <c r="C74" s="12">
        <v>166234222</v>
      </c>
      <c r="D74" s="12">
        <v>166234222</v>
      </c>
      <c r="E74" s="12">
        <f t="shared" si="5"/>
        <v>0</v>
      </c>
      <c r="F74" s="12">
        <f>_xlfn.IFNA(VLOOKUP(A74,'313 expiration'!A$1:E$8,4,FALSE),0)</f>
        <v>0</v>
      </c>
      <c r="G74" s="12">
        <f>_xlfn.IFNA(VLOOKUP(A74,'TIF expiration'!$A$1:$B$3,2,FALSE),0)</f>
        <v>0</v>
      </c>
      <c r="H74" s="49">
        <v>0.91639999999999999</v>
      </c>
      <c r="I74">
        <v>1.0547</v>
      </c>
      <c r="J74" s="49">
        <f t="shared" si="6"/>
        <v>0.08</v>
      </c>
      <c r="K74" s="49">
        <f t="shared" si="7"/>
        <v>5.8299999999999977E-2</v>
      </c>
      <c r="L74" s="49">
        <f t="shared" si="8"/>
        <v>0</v>
      </c>
    </row>
    <row r="75" spans="1:12" x14ac:dyDescent="0.25">
      <c r="A75" s="56">
        <v>19903</v>
      </c>
      <c r="B75" t="s">
        <v>980</v>
      </c>
      <c r="C75" s="12">
        <v>68679757</v>
      </c>
      <c r="D75" s="12">
        <v>68679757</v>
      </c>
      <c r="E75" s="12">
        <f t="shared" si="5"/>
        <v>0</v>
      </c>
      <c r="F75" s="12">
        <f>_xlfn.IFNA(VLOOKUP(A75,'313 expiration'!A$1:E$8,4,FALSE),0)</f>
        <v>0</v>
      </c>
      <c r="G75" s="12">
        <f>_xlfn.IFNA(VLOOKUP(A75,'TIF expiration'!$A$1:$B$3,2,FALSE),0)</f>
        <v>0</v>
      </c>
      <c r="H75" s="49">
        <v>0.89090000000000003</v>
      </c>
      <c r="I75">
        <v>1.0292000000000001</v>
      </c>
      <c r="J75" s="49">
        <f t="shared" si="6"/>
        <v>0.08</v>
      </c>
      <c r="K75" s="49">
        <f t="shared" si="7"/>
        <v>5.8300000000000088E-2</v>
      </c>
      <c r="L75" s="49">
        <f t="shared" si="8"/>
        <v>0</v>
      </c>
    </row>
    <row r="76" spans="1:12" x14ac:dyDescent="0.25">
      <c r="A76" s="56">
        <v>19905</v>
      </c>
      <c r="B76" t="s">
        <v>979</v>
      </c>
      <c r="C76" s="12">
        <v>401557785</v>
      </c>
      <c r="D76" s="12">
        <v>401557785</v>
      </c>
      <c r="E76" s="12">
        <f t="shared" si="5"/>
        <v>0</v>
      </c>
      <c r="F76" s="12">
        <f>_xlfn.IFNA(VLOOKUP(A76,'313 expiration'!A$1:E$8,4,FALSE),0)</f>
        <v>0</v>
      </c>
      <c r="G76" s="12">
        <f>_xlfn.IFNA(VLOOKUP(A76,'TIF expiration'!$A$1:$B$3,2,FALSE),0)</f>
        <v>0</v>
      </c>
      <c r="H76" s="49">
        <v>0.91639999999999999</v>
      </c>
      <c r="I76">
        <v>1.0547</v>
      </c>
      <c r="J76" s="49">
        <f t="shared" si="6"/>
        <v>0.08</v>
      </c>
      <c r="K76" s="49">
        <f t="shared" si="7"/>
        <v>5.8299999999999977E-2</v>
      </c>
      <c r="L76" s="49">
        <f t="shared" si="8"/>
        <v>0</v>
      </c>
    </row>
    <row r="77" spans="1:12" x14ac:dyDescent="0.25">
      <c r="A77" s="56">
        <v>19906</v>
      </c>
      <c r="B77" t="s">
        <v>978</v>
      </c>
      <c r="C77" s="12">
        <v>281313027</v>
      </c>
      <c r="D77" s="12">
        <v>281313027</v>
      </c>
      <c r="E77" s="12">
        <f t="shared" si="5"/>
        <v>0</v>
      </c>
      <c r="F77" s="12">
        <f>_xlfn.IFNA(VLOOKUP(A77,'313 expiration'!A$1:E$8,4,FALSE),0)</f>
        <v>0</v>
      </c>
      <c r="G77" s="12">
        <f>_xlfn.IFNA(VLOOKUP(A77,'TIF expiration'!$A$1:$B$3,2,FALSE),0)</f>
        <v>0</v>
      </c>
      <c r="H77" s="49">
        <v>0.88660000000000005</v>
      </c>
      <c r="I77">
        <v>1.0249000000000001</v>
      </c>
      <c r="J77" s="49">
        <f t="shared" si="6"/>
        <v>0.08</v>
      </c>
      <c r="K77" s="49">
        <f t="shared" si="7"/>
        <v>5.8300000000000088E-2</v>
      </c>
      <c r="L77" s="49">
        <f t="shared" si="8"/>
        <v>0</v>
      </c>
    </row>
    <row r="78" spans="1:12" x14ac:dyDescent="0.25">
      <c r="A78" s="56">
        <v>19907</v>
      </c>
      <c r="B78" t="s">
        <v>977</v>
      </c>
      <c r="C78" s="12">
        <v>2214395576</v>
      </c>
      <c r="D78" s="12">
        <v>2214395576</v>
      </c>
      <c r="E78" s="12">
        <f t="shared" si="5"/>
        <v>0</v>
      </c>
      <c r="F78" s="12">
        <f>_xlfn.IFNA(VLOOKUP(A78,'313 expiration'!A$1:E$8,4,FALSE),0)</f>
        <v>0</v>
      </c>
      <c r="G78" s="12">
        <f>_xlfn.IFNA(VLOOKUP(A78,'TIF expiration'!$A$1:$B$3,2,FALSE),0)</f>
        <v>0</v>
      </c>
      <c r="H78" s="49">
        <v>0.91639999999999999</v>
      </c>
      <c r="I78">
        <v>1.0547</v>
      </c>
      <c r="J78" s="49">
        <f t="shared" si="6"/>
        <v>0.08</v>
      </c>
      <c r="K78" s="49">
        <f t="shared" si="7"/>
        <v>5.8299999999999977E-2</v>
      </c>
      <c r="L78" s="49">
        <f t="shared" si="8"/>
        <v>0</v>
      </c>
    </row>
    <row r="79" spans="1:12" x14ac:dyDescent="0.25">
      <c r="A79" s="56">
        <v>19908</v>
      </c>
      <c r="B79" t="s">
        <v>976</v>
      </c>
      <c r="C79" s="12">
        <v>579731753</v>
      </c>
      <c r="D79" s="12">
        <v>579731753</v>
      </c>
      <c r="E79" s="12">
        <f t="shared" si="5"/>
        <v>0</v>
      </c>
      <c r="F79" s="12">
        <f>_xlfn.IFNA(VLOOKUP(A79,'313 expiration'!A$1:E$8,4,FALSE),0)</f>
        <v>0</v>
      </c>
      <c r="G79" s="12">
        <f>_xlfn.IFNA(VLOOKUP(A79,'TIF expiration'!$A$1:$B$3,2,FALSE),0)</f>
        <v>0</v>
      </c>
      <c r="H79" s="49">
        <v>0.91639999999999999</v>
      </c>
      <c r="I79">
        <v>1.0547</v>
      </c>
      <c r="J79" s="49">
        <f t="shared" si="6"/>
        <v>0.08</v>
      </c>
      <c r="K79" s="49">
        <f t="shared" si="7"/>
        <v>5.8299999999999977E-2</v>
      </c>
      <c r="L79" s="49">
        <f t="shared" si="8"/>
        <v>0</v>
      </c>
    </row>
    <row r="80" spans="1:12" x14ac:dyDescent="0.25">
      <c r="A80" s="56">
        <v>19909</v>
      </c>
      <c r="B80" t="s">
        <v>975</v>
      </c>
      <c r="C80" s="12">
        <v>128634978</v>
      </c>
      <c r="D80" s="12">
        <v>128634978</v>
      </c>
      <c r="E80" s="12">
        <f t="shared" si="5"/>
        <v>0</v>
      </c>
      <c r="F80" s="12">
        <f>_xlfn.IFNA(VLOOKUP(A80,'313 expiration'!A$1:E$8,4,FALSE),0)</f>
        <v>0</v>
      </c>
      <c r="G80" s="12">
        <f>_xlfn.IFNA(VLOOKUP(A80,'TIF expiration'!$A$1:$B$3,2,FALSE),0)</f>
        <v>0</v>
      </c>
      <c r="H80" s="49">
        <v>0.89019999999999999</v>
      </c>
      <c r="I80">
        <v>1.0285</v>
      </c>
      <c r="J80" s="49">
        <f t="shared" si="6"/>
        <v>0.08</v>
      </c>
      <c r="K80" s="49">
        <f t="shared" si="7"/>
        <v>5.8299999999999977E-2</v>
      </c>
      <c r="L80" s="49">
        <f t="shared" si="8"/>
        <v>0</v>
      </c>
    </row>
    <row r="81" spans="1:12" x14ac:dyDescent="0.25">
      <c r="A81" s="56">
        <v>19910</v>
      </c>
      <c r="B81" t="s">
        <v>974</v>
      </c>
      <c r="C81" s="12">
        <v>24925397</v>
      </c>
      <c r="D81" s="12">
        <v>24925397</v>
      </c>
      <c r="E81" s="12">
        <f t="shared" si="5"/>
        <v>0</v>
      </c>
      <c r="F81" s="12">
        <f>_xlfn.IFNA(VLOOKUP(A81,'313 expiration'!A$1:E$8,4,FALSE),0)</f>
        <v>0</v>
      </c>
      <c r="G81" s="12">
        <f>_xlfn.IFNA(VLOOKUP(A81,'TIF expiration'!$A$1:$B$3,2,FALSE),0)</f>
        <v>0</v>
      </c>
      <c r="H81" s="49">
        <v>0.84740000000000004</v>
      </c>
      <c r="I81">
        <v>0.89740000000000009</v>
      </c>
      <c r="J81" s="49">
        <f t="shared" si="6"/>
        <v>5.0000000000000044E-2</v>
      </c>
      <c r="K81" s="49">
        <f t="shared" si="7"/>
        <v>0</v>
      </c>
      <c r="L81" s="49">
        <f t="shared" si="8"/>
        <v>0</v>
      </c>
    </row>
    <row r="82" spans="1:12" x14ac:dyDescent="0.25">
      <c r="A82" s="56">
        <v>19911</v>
      </c>
      <c r="B82" t="s">
        <v>973</v>
      </c>
      <c r="C82" s="12">
        <v>250836917</v>
      </c>
      <c r="D82" s="12">
        <v>250836917</v>
      </c>
      <c r="E82" s="12">
        <f t="shared" si="5"/>
        <v>0</v>
      </c>
      <c r="F82" s="12">
        <f>_xlfn.IFNA(VLOOKUP(A82,'313 expiration'!A$1:E$8,4,FALSE),0)</f>
        <v>0</v>
      </c>
      <c r="G82" s="12">
        <f>_xlfn.IFNA(VLOOKUP(A82,'TIF expiration'!$A$1:$B$3,2,FALSE),0)</f>
        <v>0</v>
      </c>
      <c r="H82" s="49">
        <v>0.9012</v>
      </c>
      <c r="I82">
        <v>0.95100000000000007</v>
      </c>
      <c r="J82" s="49">
        <f t="shared" si="6"/>
        <v>4.9800000000000066E-2</v>
      </c>
      <c r="K82" s="49">
        <f t="shared" si="7"/>
        <v>0</v>
      </c>
      <c r="L82" s="49">
        <f t="shared" si="8"/>
        <v>0</v>
      </c>
    </row>
    <row r="83" spans="1:12" x14ac:dyDescent="0.25">
      <c r="A83" s="56">
        <v>19912</v>
      </c>
      <c r="B83" t="s">
        <v>972</v>
      </c>
      <c r="C83" s="12">
        <v>978804552</v>
      </c>
      <c r="D83" s="12">
        <v>978804552</v>
      </c>
      <c r="E83" s="12">
        <f t="shared" si="5"/>
        <v>0</v>
      </c>
      <c r="F83" s="12">
        <f>_xlfn.IFNA(VLOOKUP(A83,'313 expiration'!A$1:E$8,4,FALSE),0)</f>
        <v>0</v>
      </c>
      <c r="G83" s="12">
        <f>_xlfn.IFNA(VLOOKUP(A83,'TIF expiration'!$A$1:$B$3,2,FALSE),0)</f>
        <v>0</v>
      </c>
      <c r="H83" s="49">
        <v>0.91639999999999999</v>
      </c>
      <c r="I83">
        <v>1.0028000000000001</v>
      </c>
      <c r="J83" s="49">
        <f t="shared" si="6"/>
        <v>0.08</v>
      </c>
      <c r="K83" s="49">
        <f t="shared" si="7"/>
        <v>6.4000000000001417E-3</v>
      </c>
      <c r="L83" s="49">
        <f t="shared" si="8"/>
        <v>0</v>
      </c>
    </row>
    <row r="84" spans="1:12" x14ac:dyDescent="0.25">
      <c r="A84" s="56">
        <v>19913</v>
      </c>
      <c r="B84" t="s">
        <v>598</v>
      </c>
      <c r="C84" s="12">
        <v>23580611</v>
      </c>
      <c r="D84" s="12">
        <v>23580611</v>
      </c>
      <c r="E84" s="12">
        <f t="shared" si="5"/>
        <v>0</v>
      </c>
      <c r="F84" s="12">
        <f>_xlfn.IFNA(VLOOKUP(A84,'313 expiration'!A$1:E$8,4,FALSE),0)</f>
        <v>0</v>
      </c>
      <c r="G84" s="12">
        <f>_xlfn.IFNA(VLOOKUP(A84,'TIF expiration'!$A$1:$B$3,2,FALSE),0)</f>
        <v>0</v>
      </c>
      <c r="H84" s="49">
        <v>0.90269999999999995</v>
      </c>
      <c r="I84">
        <v>0.95000000000000007</v>
      </c>
      <c r="J84" s="49">
        <f t="shared" si="6"/>
        <v>4.730000000000012E-2</v>
      </c>
      <c r="K84" s="49">
        <f t="shared" si="7"/>
        <v>0</v>
      </c>
      <c r="L84" s="49">
        <f t="shared" si="8"/>
        <v>0</v>
      </c>
    </row>
    <row r="85" spans="1:12" x14ac:dyDescent="0.25">
      <c r="A85" s="56">
        <v>19914</v>
      </c>
      <c r="B85" t="s">
        <v>971</v>
      </c>
      <c r="C85" s="12">
        <v>46109234</v>
      </c>
      <c r="D85" s="12">
        <v>46109234</v>
      </c>
      <c r="E85" s="12">
        <f t="shared" si="5"/>
        <v>0</v>
      </c>
      <c r="F85" s="12">
        <f>_xlfn.IFNA(VLOOKUP(A85,'313 expiration'!A$1:E$8,4,FALSE),0)</f>
        <v>0</v>
      </c>
      <c r="G85" s="12">
        <f>_xlfn.IFNA(VLOOKUP(A85,'TIF expiration'!$A$1:$B$3,2,FALSE),0)</f>
        <v>0</v>
      </c>
      <c r="H85" s="49">
        <v>0.90039999999999998</v>
      </c>
      <c r="I85">
        <v>0.95040000000000002</v>
      </c>
      <c r="J85" s="49">
        <f t="shared" si="6"/>
        <v>5.0000000000000044E-2</v>
      </c>
      <c r="K85" s="49">
        <f t="shared" si="7"/>
        <v>0</v>
      </c>
      <c r="L85" s="49">
        <f t="shared" si="8"/>
        <v>0</v>
      </c>
    </row>
    <row r="86" spans="1:12" x14ac:dyDescent="0.25">
      <c r="A86" s="56">
        <v>20901</v>
      </c>
      <c r="B86" t="s">
        <v>970</v>
      </c>
      <c r="C86" s="12">
        <v>8446714263</v>
      </c>
      <c r="D86" s="12">
        <v>8446714263</v>
      </c>
      <c r="E86" s="12">
        <f t="shared" si="5"/>
        <v>0</v>
      </c>
      <c r="F86" s="12">
        <f>_xlfn.IFNA(VLOOKUP(A86,'313 expiration'!A$1:E$8,4,FALSE),0)</f>
        <v>0</v>
      </c>
      <c r="G86" s="12">
        <f>_xlfn.IFNA(VLOOKUP(A86,'TIF expiration'!$A$1:$B$3,2,FALSE),0)</f>
        <v>0</v>
      </c>
      <c r="H86" s="49">
        <v>0.8669</v>
      </c>
      <c r="I86">
        <v>1.0052000000000001</v>
      </c>
      <c r="J86" s="49">
        <f t="shared" si="6"/>
        <v>0.08</v>
      </c>
      <c r="K86" s="49">
        <f t="shared" si="7"/>
        <v>5.8300000000000088E-2</v>
      </c>
      <c r="L86" s="49">
        <f t="shared" si="8"/>
        <v>0</v>
      </c>
    </row>
    <row r="87" spans="1:12" x14ac:dyDescent="0.25">
      <c r="A87" s="56">
        <v>20902</v>
      </c>
      <c r="B87" t="s">
        <v>969</v>
      </c>
      <c r="C87" s="12">
        <v>3593052182</v>
      </c>
      <c r="D87" s="12">
        <v>3593052182</v>
      </c>
      <c r="E87" s="12">
        <f t="shared" si="5"/>
        <v>0</v>
      </c>
      <c r="F87" s="12">
        <f>_xlfn.IFNA(VLOOKUP(A87,'313 expiration'!A$1:E$8,4,FALSE),0)</f>
        <v>0</v>
      </c>
      <c r="G87" s="12">
        <f>_xlfn.IFNA(VLOOKUP(A87,'TIF expiration'!$A$1:$B$3,2,FALSE),0)</f>
        <v>0</v>
      </c>
      <c r="H87" s="49">
        <v>0.86609999999999998</v>
      </c>
      <c r="I87">
        <v>0.91610000000000003</v>
      </c>
      <c r="J87" s="49">
        <f t="shared" si="6"/>
        <v>5.0000000000000044E-2</v>
      </c>
      <c r="K87" s="49">
        <f t="shared" si="7"/>
        <v>0</v>
      </c>
      <c r="L87" s="49">
        <f t="shared" si="8"/>
        <v>0</v>
      </c>
    </row>
    <row r="88" spans="1:12" x14ac:dyDescent="0.25">
      <c r="A88" s="56">
        <v>20904</v>
      </c>
      <c r="B88" t="s">
        <v>968</v>
      </c>
      <c r="C88" s="12">
        <v>351688159</v>
      </c>
      <c r="D88" s="12">
        <v>351688159</v>
      </c>
      <c r="E88" s="12">
        <f t="shared" si="5"/>
        <v>0</v>
      </c>
      <c r="F88" s="12">
        <f>_xlfn.IFNA(VLOOKUP(A88,'313 expiration'!A$1:E$8,4,FALSE),0)</f>
        <v>0</v>
      </c>
      <c r="G88" s="12">
        <f>_xlfn.IFNA(VLOOKUP(A88,'TIF expiration'!$A$1:$B$3,2,FALSE),0)</f>
        <v>0</v>
      </c>
      <c r="H88" s="49">
        <v>0.86460000000000004</v>
      </c>
      <c r="I88">
        <v>1.0029000000000001</v>
      </c>
      <c r="J88" s="49">
        <f t="shared" si="6"/>
        <v>0.08</v>
      </c>
      <c r="K88" s="49">
        <f t="shared" si="7"/>
        <v>5.8300000000000088E-2</v>
      </c>
      <c r="L88" s="49">
        <f t="shared" si="8"/>
        <v>0</v>
      </c>
    </row>
    <row r="89" spans="1:12" x14ac:dyDescent="0.25">
      <c r="A89" s="56">
        <v>20905</v>
      </c>
      <c r="B89" t="s">
        <v>967</v>
      </c>
      <c r="C89" s="12">
        <v>9776403795</v>
      </c>
      <c r="D89" s="12">
        <v>9659312515</v>
      </c>
      <c r="E89" s="12">
        <f t="shared" si="5"/>
        <v>234182560</v>
      </c>
      <c r="F89" s="12">
        <f>_xlfn.IFNA(VLOOKUP(A89,'313 expiration'!A$1:E$8,4,FALSE),0)</f>
        <v>0</v>
      </c>
      <c r="G89" s="12">
        <f>_xlfn.IFNA(VLOOKUP(A89,'TIF expiration'!$A$1:$B$3,2,FALSE),0)</f>
        <v>0</v>
      </c>
      <c r="H89" s="49">
        <v>0.91639999999999999</v>
      </c>
      <c r="I89">
        <v>0.96640000000000004</v>
      </c>
      <c r="J89" s="49">
        <f t="shared" si="6"/>
        <v>5.0000000000000044E-2</v>
      </c>
      <c r="K89" s="49">
        <f t="shared" si="7"/>
        <v>0</v>
      </c>
      <c r="L89" s="49">
        <f t="shared" si="8"/>
        <v>0</v>
      </c>
    </row>
    <row r="90" spans="1:12" x14ac:dyDescent="0.25">
      <c r="A90" s="56">
        <v>20906</v>
      </c>
      <c r="B90" t="s">
        <v>966</v>
      </c>
      <c r="C90" s="12">
        <v>2350966468</v>
      </c>
      <c r="D90" s="12">
        <v>2314320325</v>
      </c>
      <c r="E90" s="12">
        <f t="shared" si="5"/>
        <v>73292286</v>
      </c>
      <c r="F90" s="12">
        <f>_xlfn.IFNA(VLOOKUP(A90,'313 expiration'!A$1:E$8,4,FALSE),0)</f>
        <v>0</v>
      </c>
      <c r="G90" s="12">
        <f>_xlfn.IFNA(VLOOKUP(A90,'TIF expiration'!$A$1:$B$3,2,FALSE),0)</f>
        <v>0</v>
      </c>
      <c r="H90" s="49">
        <v>0.82469999999999999</v>
      </c>
      <c r="I90">
        <v>0.88470000000000004</v>
      </c>
      <c r="J90" s="49">
        <f t="shared" si="6"/>
        <v>6.0000000000000053E-2</v>
      </c>
      <c r="K90" s="49">
        <f t="shared" si="7"/>
        <v>0</v>
      </c>
      <c r="L90" s="49">
        <f t="shared" si="8"/>
        <v>0</v>
      </c>
    </row>
    <row r="91" spans="1:12" x14ac:dyDescent="0.25">
      <c r="A91" s="56">
        <v>20907</v>
      </c>
      <c r="B91" t="s">
        <v>965</v>
      </c>
      <c r="C91" s="12">
        <v>1604995453</v>
      </c>
      <c r="D91" s="12">
        <v>1564340160</v>
      </c>
      <c r="E91" s="12">
        <f t="shared" si="5"/>
        <v>81310586</v>
      </c>
      <c r="F91" s="12">
        <f>_xlfn.IFNA(VLOOKUP(A91,'313 expiration'!A$1:E$8,4,FALSE),0)</f>
        <v>0</v>
      </c>
      <c r="G91" s="12">
        <f>_xlfn.IFNA(VLOOKUP(A91,'TIF expiration'!$A$1:$B$3,2,FALSE),0)</f>
        <v>0</v>
      </c>
      <c r="H91" s="49">
        <v>0.83779999999999999</v>
      </c>
      <c r="I91">
        <v>0.88780000000000003</v>
      </c>
      <c r="J91" s="49">
        <f t="shared" si="6"/>
        <v>5.0000000000000044E-2</v>
      </c>
      <c r="K91" s="49">
        <f t="shared" si="7"/>
        <v>0</v>
      </c>
      <c r="L91" s="49">
        <f t="shared" si="8"/>
        <v>0</v>
      </c>
    </row>
    <row r="92" spans="1:12" x14ac:dyDescent="0.25">
      <c r="A92" s="56">
        <v>20908</v>
      </c>
      <c r="B92" t="s">
        <v>964</v>
      </c>
      <c r="C92" s="12">
        <v>8731690671</v>
      </c>
      <c r="D92" s="12">
        <v>8731690671</v>
      </c>
      <c r="E92" s="12">
        <f t="shared" si="5"/>
        <v>0</v>
      </c>
      <c r="F92" s="12">
        <f>_xlfn.IFNA(VLOOKUP(A92,'313 expiration'!A$1:E$8,4,FALSE),0)</f>
        <v>0</v>
      </c>
      <c r="G92" s="12">
        <f>_xlfn.IFNA(VLOOKUP(A92,'TIF expiration'!$A$1:$B$3,2,FALSE),0)</f>
        <v>0</v>
      </c>
      <c r="H92" s="49">
        <v>0.85289999999999999</v>
      </c>
      <c r="I92">
        <v>0.89290000000000003</v>
      </c>
      <c r="J92" s="49">
        <f t="shared" si="6"/>
        <v>4.0000000000000036E-2</v>
      </c>
      <c r="K92" s="49">
        <f t="shared" si="7"/>
        <v>0</v>
      </c>
      <c r="L92" s="49">
        <f t="shared" si="8"/>
        <v>0</v>
      </c>
    </row>
    <row r="93" spans="1:12" x14ac:dyDescent="0.25">
      <c r="A93" s="56">
        <v>20910</v>
      </c>
      <c r="B93" t="s">
        <v>963</v>
      </c>
      <c r="C93" s="12">
        <v>102736019</v>
      </c>
      <c r="D93" s="12">
        <v>102736019</v>
      </c>
      <c r="E93" s="12">
        <f t="shared" si="5"/>
        <v>0</v>
      </c>
      <c r="F93" s="12">
        <f>_xlfn.IFNA(VLOOKUP(A93,'313 expiration'!A$1:E$8,4,FALSE),0)</f>
        <v>0</v>
      </c>
      <c r="G93" s="12">
        <f>_xlfn.IFNA(VLOOKUP(A93,'TIF expiration'!$A$1:$B$3,2,FALSE),0)</f>
        <v>0</v>
      </c>
      <c r="H93" s="49">
        <v>0.82469999999999999</v>
      </c>
      <c r="I93">
        <v>0.96300000000000008</v>
      </c>
      <c r="J93" s="49">
        <f t="shared" si="6"/>
        <v>0.08</v>
      </c>
      <c r="K93" s="49">
        <f t="shared" si="7"/>
        <v>5.8300000000000088E-2</v>
      </c>
      <c r="L93" s="49">
        <f t="shared" si="8"/>
        <v>0</v>
      </c>
    </row>
    <row r="94" spans="1:12" x14ac:dyDescent="0.25">
      <c r="A94" s="56">
        <v>21901</v>
      </c>
      <c r="B94" t="s">
        <v>962</v>
      </c>
      <c r="C94" s="12">
        <v>10891752250</v>
      </c>
      <c r="D94" s="12">
        <v>10891752250</v>
      </c>
      <c r="E94" s="12">
        <f t="shared" si="5"/>
        <v>0</v>
      </c>
      <c r="F94" s="12">
        <f>_xlfn.IFNA(VLOOKUP(A94,'313 expiration'!A$1:E$8,4,FALSE),0)</f>
        <v>0</v>
      </c>
      <c r="G94" s="12">
        <f>_xlfn.IFNA(VLOOKUP(A94,'TIF expiration'!$A$1:$B$3,2,FALSE),0)</f>
        <v>0</v>
      </c>
      <c r="H94" s="49">
        <v>0.91639999999999999</v>
      </c>
      <c r="I94">
        <v>0.96600000000000008</v>
      </c>
      <c r="J94" s="49">
        <f t="shared" si="6"/>
        <v>4.9600000000000088E-2</v>
      </c>
      <c r="K94" s="49">
        <f t="shared" si="7"/>
        <v>0</v>
      </c>
      <c r="L94" s="49">
        <f t="shared" si="8"/>
        <v>0</v>
      </c>
    </row>
    <row r="95" spans="1:12" x14ac:dyDescent="0.25">
      <c r="A95" s="56">
        <v>21902</v>
      </c>
      <c r="B95" t="s">
        <v>961</v>
      </c>
      <c r="C95" s="12">
        <v>9244359832</v>
      </c>
      <c r="D95" s="12">
        <v>9244359832</v>
      </c>
      <c r="E95" s="12">
        <f t="shared" si="5"/>
        <v>0</v>
      </c>
      <c r="F95" s="12">
        <f>_xlfn.IFNA(VLOOKUP(A95,'313 expiration'!A$1:E$8,4,FALSE),0)</f>
        <v>0</v>
      </c>
      <c r="G95" s="12">
        <f>_xlfn.IFNA(VLOOKUP(A95,'TIF expiration'!$A$1:$B$3,2,FALSE),0)</f>
        <v>0</v>
      </c>
      <c r="H95" s="49">
        <v>0.89249999999999996</v>
      </c>
      <c r="I95">
        <v>0.95250000000000001</v>
      </c>
      <c r="J95" s="49">
        <f t="shared" si="6"/>
        <v>6.0000000000000053E-2</v>
      </c>
      <c r="K95" s="49">
        <f t="shared" si="7"/>
        <v>0</v>
      </c>
      <c r="L95" s="49">
        <f t="shared" si="8"/>
        <v>0</v>
      </c>
    </row>
    <row r="96" spans="1:12" x14ac:dyDescent="0.25">
      <c r="A96" s="56">
        <v>22004</v>
      </c>
      <c r="B96" t="s">
        <v>960</v>
      </c>
      <c r="C96" s="12">
        <v>101769850</v>
      </c>
      <c r="D96" s="12">
        <v>101769850</v>
      </c>
      <c r="E96" s="12">
        <f t="shared" si="5"/>
        <v>0</v>
      </c>
      <c r="F96" s="12">
        <f>_xlfn.IFNA(VLOOKUP(A96,'313 expiration'!A$1:E$8,4,FALSE),0)</f>
        <v>0</v>
      </c>
      <c r="G96" s="12">
        <f>_xlfn.IFNA(VLOOKUP(A96,'TIF expiration'!$A$1:$B$3,2,FALSE),0)</f>
        <v>0</v>
      </c>
      <c r="H96" s="49">
        <v>0.91639999999999999</v>
      </c>
      <c r="I96">
        <v>0.95640000000000003</v>
      </c>
      <c r="J96" s="49">
        <f t="shared" si="6"/>
        <v>4.0000000000000036E-2</v>
      </c>
      <c r="K96" s="49">
        <f t="shared" si="7"/>
        <v>0</v>
      </c>
      <c r="L96" s="49">
        <f t="shared" si="8"/>
        <v>0</v>
      </c>
    </row>
    <row r="97" spans="1:12" x14ac:dyDescent="0.25">
      <c r="A97" s="56">
        <v>22901</v>
      </c>
      <c r="B97" t="s">
        <v>959</v>
      </c>
      <c r="C97" s="12">
        <v>700130264</v>
      </c>
      <c r="D97" s="12">
        <v>686073507</v>
      </c>
      <c r="E97" s="12">
        <f t="shared" si="5"/>
        <v>28113514</v>
      </c>
      <c r="F97" s="12">
        <f>_xlfn.IFNA(VLOOKUP(A97,'313 expiration'!A$1:E$8,4,FALSE),0)</f>
        <v>0</v>
      </c>
      <c r="G97" s="12">
        <f>_xlfn.IFNA(VLOOKUP(A97,'TIF expiration'!$A$1:$B$3,2,FALSE),0)</f>
        <v>0</v>
      </c>
      <c r="H97" s="49">
        <v>0.91639999999999999</v>
      </c>
      <c r="I97">
        <v>1.0547</v>
      </c>
      <c r="J97" s="49">
        <f t="shared" si="6"/>
        <v>0.08</v>
      </c>
      <c r="K97" s="49">
        <f t="shared" si="7"/>
        <v>5.8299999999999977E-2</v>
      </c>
      <c r="L97" s="49">
        <f t="shared" si="8"/>
        <v>0</v>
      </c>
    </row>
    <row r="98" spans="1:12" x14ac:dyDescent="0.25">
      <c r="A98" s="56">
        <v>22902</v>
      </c>
      <c r="B98" t="s">
        <v>958</v>
      </c>
      <c r="C98" s="12">
        <v>98922354</v>
      </c>
      <c r="D98" s="12">
        <v>98922354</v>
      </c>
      <c r="E98" s="12">
        <f t="shared" si="5"/>
        <v>0</v>
      </c>
      <c r="F98" s="12">
        <f>_xlfn.IFNA(VLOOKUP(A98,'313 expiration'!A$1:E$8,4,FALSE),0)</f>
        <v>0</v>
      </c>
      <c r="G98" s="12">
        <f>_xlfn.IFNA(VLOOKUP(A98,'TIF expiration'!$A$1:$B$3,2,FALSE),0)</f>
        <v>0</v>
      </c>
      <c r="H98" s="49">
        <v>0.9133</v>
      </c>
      <c r="I98">
        <v>1.0516000000000001</v>
      </c>
      <c r="J98" s="49">
        <f t="shared" si="6"/>
        <v>0.08</v>
      </c>
      <c r="K98" s="49">
        <f t="shared" si="7"/>
        <v>5.8300000000000088E-2</v>
      </c>
      <c r="L98" s="49">
        <f t="shared" si="8"/>
        <v>0</v>
      </c>
    </row>
    <row r="99" spans="1:12" x14ac:dyDescent="0.25">
      <c r="A99" s="56">
        <v>22903</v>
      </c>
      <c r="B99" t="s">
        <v>957</v>
      </c>
      <c r="C99" s="12">
        <v>9461034</v>
      </c>
      <c r="D99" s="12">
        <v>9461034</v>
      </c>
      <c r="E99" s="12">
        <f t="shared" si="5"/>
        <v>0</v>
      </c>
      <c r="F99" s="12">
        <f>_xlfn.IFNA(VLOOKUP(A99,'313 expiration'!A$1:E$8,4,FALSE),0)</f>
        <v>0</v>
      </c>
      <c r="G99" s="12">
        <f>_xlfn.IFNA(VLOOKUP(A99,'TIF expiration'!$A$1:$B$3,2,FALSE),0)</f>
        <v>0</v>
      </c>
      <c r="H99" s="49">
        <v>0.91639999999999999</v>
      </c>
      <c r="I99">
        <v>0.96640000000000004</v>
      </c>
      <c r="J99" s="49">
        <f t="shared" si="6"/>
        <v>5.0000000000000044E-2</v>
      </c>
      <c r="K99" s="49">
        <f t="shared" si="7"/>
        <v>0</v>
      </c>
      <c r="L99" s="49">
        <f t="shared" si="8"/>
        <v>0</v>
      </c>
    </row>
    <row r="100" spans="1:12" x14ac:dyDescent="0.25">
      <c r="A100" s="56">
        <v>23902</v>
      </c>
      <c r="B100" t="s">
        <v>956</v>
      </c>
      <c r="C100" s="12">
        <v>163382860</v>
      </c>
      <c r="D100" s="12">
        <v>163382860</v>
      </c>
      <c r="E100" s="12">
        <f t="shared" si="5"/>
        <v>0</v>
      </c>
      <c r="F100" s="12">
        <f>_xlfn.IFNA(VLOOKUP(A100,'313 expiration'!A$1:E$8,4,FALSE),0)</f>
        <v>0</v>
      </c>
      <c r="G100" s="12">
        <f>_xlfn.IFNA(VLOOKUP(A100,'TIF expiration'!$A$1:$B$3,2,FALSE),0)</f>
        <v>0</v>
      </c>
      <c r="H100" s="49">
        <v>0.90149999999999997</v>
      </c>
      <c r="I100">
        <v>0.95150000000000001</v>
      </c>
      <c r="J100" s="49">
        <f t="shared" si="6"/>
        <v>5.0000000000000044E-2</v>
      </c>
      <c r="K100" s="49">
        <f t="shared" si="7"/>
        <v>0</v>
      </c>
      <c r="L100" s="49">
        <f t="shared" si="8"/>
        <v>0</v>
      </c>
    </row>
    <row r="101" spans="1:12" x14ac:dyDescent="0.25">
      <c r="A101" s="56">
        <v>24901</v>
      </c>
      <c r="B101" t="s">
        <v>955</v>
      </c>
      <c r="C101" s="12">
        <v>516314988</v>
      </c>
      <c r="D101" s="12">
        <v>516314988</v>
      </c>
      <c r="E101" s="12">
        <f t="shared" si="5"/>
        <v>0</v>
      </c>
      <c r="F101" s="12">
        <f>_xlfn.IFNA(VLOOKUP(A101,'313 expiration'!A$1:E$8,4,FALSE),0)</f>
        <v>0</v>
      </c>
      <c r="G101" s="12">
        <f>_xlfn.IFNA(VLOOKUP(A101,'TIF expiration'!$A$1:$B$3,2,FALSE),0)</f>
        <v>0</v>
      </c>
      <c r="H101" s="49">
        <v>0.91639999999999999</v>
      </c>
      <c r="I101">
        <v>1.0548</v>
      </c>
      <c r="J101" s="49">
        <f t="shared" si="6"/>
        <v>0.08</v>
      </c>
      <c r="K101" s="49">
        <f t="shared" si="7"/>
        <v>5.8399999999999966E-2</v>
      </c>
      <c r="L101" s="49">
        <f t="shared" si="8"/>
        <v>0</v>
      </c>
    </row>
    <row r="102" spans="1:12" x14ac:dyDescent="0.25">
      <c r="A102" s="56">
        <v>25901</v>
      </c>
      <c r="B102" t="s">
        <v>954</v>
      </c>
      <c r="C102" s="12">
        <v>442167059</v>
      </c>
      <c r="D102" s="12">
        <v>442167059</v>
      </c>
      <c r="E102" s="12">
        <f t="shared" si="5"/>
        <v>0</v>
      </c>
      <c r="F102" s="12">
        <f>_xlfn.IFNA(VLOOKUP(A102,'313 expiration'!A$1:E$8,4,FALSE),0)</f>
        <v>0</v>
      </c>
      <c r="G102" s="12">
        <f>_xlfn.IFNA(VLOOKUP(A102,'TIF expiration'!$A$1:$B$3,2,FALSE),0)</f>
        <v>0</v>
      </c>
      <c r="H102" s="49">
        <v>0.87370000000000003</v>
      </c>
      <c r="I102">
        <v>0.92370000000000008</v>
      </c>
      <c r="J102" s="49">
        <f t="shared" si="6"/>
        <v>5.0000000000000044E-2</v>
      </c>
      <c r="K102" s="49">
        <f t="shared" si="7"/>
        <v>0</v>
      </c>
      <c r="L102" s="49">
        <f t="shared" si="8"/>
        <v>0</v>
      </c>
    </row>
    <row r="103" spans="1:12" x14ac:dyDescent="0.25">
      <c r="A103" s="56">
        <v>25902</v>
      </c>
      <c r="B103" t="s">
        <v>953</v>
      </c>
      <c r="C103" s="12">
        <v>1638037133</v>
      </c>
      <c r="D103" s="12">
        <v>1638037133</v>
      </c>
      <c r="E103" s="12">
        <f t="shared" si="5"/>
        <v>0</v>
      </c>
      <c r="F103" s="12">
        <f>_xlfn.IFNA(VLOOKUP(A103,'313 expiration'!A$1:E$8,4,FALSE),0)</f>
        <v>0</v>
      </c>
      <c r="G103" s="12">
        <f>_xlfn.IFNA(VLOOKUP(A103,'TIF expiration'!$A$1:$B$3,2,FALSE),0)</f>
        <v>0</v>
      </c>
      <c r="H103" s="49">
        <v>0.91639999999999999</v>
      </c>
      <c r="I103">
        <v>0.96640000000000004</v>
      </c>
      <c r="J103" s="49">
        <f t="shared" si="6"/>
        <v>5.0000000000000044E-2</v>
      </c>
      <c r="K103" s="49">
        <f t="shared" si="7"/>
        <v>0</v>
      </c>
      <c r="L103" s="49">
        <f t="shared" si="8"/>
        <v>0</v>
      </c>
    </row>
    <row r="104" spans="1:12" x14ac:dyDescent="0.25">
      <c r="A104" s="56">
        <v>25904</v>
      </c>
      <c r="B104" t="s">
        <v>952</v>
      </c>
      <c r="C104" s="12">
        <v>77916742</v>
      </c>
      <c r="D104" s="12">
        <v>77916742</v>
      </c>
      <c r="E104" s="12">
        <f t="shared" si="5"/>
        <v>0</v>
      </c>
      <c r="F104" s="12">
        <f>_xlfn.IFNA(VLOOKUP(A104,'313 expiration'!A$1:E$8,4,FALSE),0)</f>
        <v>0</v>
      </c>
      <c r="G104" s="12">
        <f>_xlfn.IFNA(VLOOKUP(A104,'TIF expiration'!$A$1:$B$3,2,FALSE),0)</f>
        <v>0</v>
      </c>
      <c r="H104" s="49">
        <v>0.91639999999999999</v>
      </c>
      <c r="I104">
        <v>0.96640000000000004</v>
      </c>
      <c r="J104" s="49">
        <f t="shared" si="6"/>
        <v>5.0000000000000044E-2</v>
      </c>
      <c r="K104" s="49">
        <f t="shared" si="7"/>
        <v>0</v>
      </c>
      <c r="L104" s="49">
        <f t="shared" si="8"/>
        <v>0</v>
      </c>
    </row>
    <row r="105" spans="1:12" x14ac:dyDescent="0.25">
      <c r="A105" s="56">
        <v>25905</v>
      </c>
      <c r="B105" t="s">
        <v>951</v>
      </c>
      <c r="C105" s="12">
        <v>200495370</v>
      </c>
      <c r="D105" s="12">
        <v>200495370</v>
      </c>
      <c r="E105" s="12">
        <f t="shared" si="5"/>
        <v>0</v>
      </c>
      <c r="F105" s="12">
        <f>_xlfn.IFNA(VLOOKUP(A105,'313 expiration'!A$1:E$8,4,FALSE),0)</f>
        <v>0</v>
      </c>
      <c r="G105" s="12">
        <f>_xlfn.IFNA(VLOOKUP(A105,'TIF expiration'!$A$1:$B$3,2,FALSE),0)</f>
        <v>0</v>
      </c>
      <c r="H105" s="49">
        <v>0.88349999999999995</v>
      </c>
      <c r="I105">
        <v>0.93930000000000002</v>
      </c>
      <c r="J105" s="49">
        <f t="shared" si="6"/>
        <v>5.5800000000000072E-2</v>
      </c>
      <c r="K105" s="49">
        <f t="shared" si="7"/>
        <v>0</v>
      </c>
      <c r="L105" s="49">
        <f t="shared" si="8"/>
        <v>0</v>
      </c>
    </row>
    <row r="106" spans="1:12" x14ac:dyDescent="0.25">
      <c r="A106" s="56">
        <v>25906</v>
      </c>
      <c r="B106" t="s">
        <v>950</v>
      </c>
      <c r="C106" s="12">
        <v>68977787</v>
      </c>
      <c r="D106" s="12">
        <v>68977787</v>
      </c>
      <c r="E106" s="12">
        <f t="shared" si="5"/>
        <v>0</v>
      </c>
      <c r="F106" s="12">
        <f>_xlfn.IFNA(VLOOKUP(A106,'313 expiration'!A$1:E$8,4,FALSE),0)</f>
        <v>0</v>
      </c>
      <c r="G106" s="12">
        <f>_xlfn.IFNA(VLOOKUP(A106,'TIF expiration'!$A$1:$B$3,2,FALSE),0)</f>
        <v>0</v>
      </c>
      <c r="H106" s="49">
        <v>0.87390000000000001</v>
      </c>
      <c r="I106">
        <v>0.92390000000000005</v>
      </c>
      <c r="J106" s="49">
        <f t="shared" si="6"/>
        <v>5.0000000000000044E-2</v>
      </c>
      <c r="K106" s="49">
        <f t="shared" si="7"/>
        <v>0</v>
      </c>
      <c r="L106" s="49">
        <f t="shared" si="8"/>
        <v>0</v>
      </c>
    </row>
    <row r="107" spans="1:12" x14ac:dyDescent="0.25">
      <c r="A107" s="56">
        <v>25908</v>
      </c>
      <c r="B107" t="s">
        <v>949</v>
      </c>
      <c r="C107" s="12">
        <v>132671986</v>
      </c>
      <c r="D107" s="12">
        <v>132671986</v>
      </c>
      <c r="E107" s="12">
        <f t="shared" si="5"/>
        <v>0</v>
      </c>
      <c r="F107" s="12">
        <f>_xlfn.IFNA(VLOOKUP(A107,'313 expiration'!A$1:E$8,4,FALSE),0)</f>
        <v>0</v>
      </c>
      <c r="G107" s="12">
        <f>_xlfn.IFNA(VLOOKUP(A107,'TIF expiration'!$A$1:$B$3,2,FALSE),0)</f>
        <v>0</v>
      </c>
      <c r="H107" s="49">
        <v>0.91639999999999999</v>
      </c>
      <c r="I107">
        <v>1.0547</v>
      </c>
      <c r="J107" s="49">
        <f t="shared" si="6"/>
        <v>0.08</v>
      </c>
      <c r="K107" s="49">
        <f t="shared" si="7"/>
        <v>5.8299999999999977E-2</v>
      </c>
      <c r="L107" s="49">
        <f t="shared" si="8"/>
        <v>0</v>
      </c>
    </row>
    <row r="108" spans="1:12" x14ac:dyDescent="0.25">
      <c r="A108" s="56">
        <v>25909</v>
      </c>
      <c r="B108" t="s">
        <v>948</v>
      </c>
      <c r="C108" s="12">
        <v>395896246</v>
      </c>
      <c r="D108" s="12">
        <v>395896246</v>
      </c>
      <c r="E108" s="12">
        <f t="shared" si="5"/>
        <v>0</v>
      </c>
      <c r="F108" s="12">
        <f>_xlfn.IFNA(VLOOKUP(A108,'313 expiration'!A$1:E$8,4,FALSE),0)</f>
        <v>0</v>
      </c>
      <c r="G108" s="12">
        <f>_xlfn.IFNA(VLOOKUP(A108,'TIF expiration'!$A$1:$B$3,2,FALSE),0)</f>
        <v>0</v>
      </c>
      <c r="H108" s="49">
        <v>0.89929999999999999</v>
      </c>
      <c r="I108">
        <v>1.0376000000000001</v>
      </c>
      <c r="J108" s="49">
        <f t="shared" si="6"/>
        <v>0.08</v>
      </c>
      <c r="K108" s="49">
        <f t="shared" si="7"/>
        <v>5.8300000000000088E-2</v>
      </c>
      <c r="L108" s="49">
        <f t="shared" si="8"/>
        <v>0</v>
      </c>
    </row>
    <row r="109" spans="1:12" x14ac:dyDescent="0.25">
      <c r="A109" s="56">
        <v>26901</v>
      </c>
      <c r="B109" t="s">
        <v>947</v>
      </c>
      <c r="C109" s="12">
        <v>1558592375</v>
      </c>
      <c r="D109" s="12">
        <v>1558592375</v>
      </c>
      <c r="E109" s="12">
        <f t="shared" si="5"/>
        <v>0</v>
      </c>
      <c r="F109" s="12">
        <f>_xlfn.IFNA(VLOOKUP(A109,'313 expiration'!A$1:E$8,4,FALSE),0)</f>
        <v>0</v>
      </c>
      <c r="G109" s="12">
        <f>_xlfn.IFNA(VLOOKUP(A109,'TIF expiration'!$A$1:$B$3,2,FALSE),0)</f>
        <v>0</v>
      </c>
      <c r="H109" s="49">
        <v>0.82469999999999999</v>
      </c>
      <c r="I109">
        <v>0.93490000000000006</v>
      </c>
      <c r="J109" s="49">
        <f t="shared" si="6"/>
        <v>0.08</v>
      </c>
      <c r="K109" s="49">
        <f t="shared" si="7"/>
        <v>3.0200000000000074E-2</v>
      </c>
      <c r="L109" s="49">
        <f t="shared" si="8"/>
        <v>0</v>
      </c>
    </row>
    <row r="110" spans="1:12" x14ac:dyDescent="0.25">
      <c r="A110" s="56">
        <v>26902</v>
      </c>
      <c r="B110" t="s">
        <v>946</v>
      </c>
      <c r="C110" s="12">
        <v>360962697</v>
      </c>
      <c r="D110" s="12">
        <v>360962697</v>
      </c>
      <c r="E110" s="12">
        <f t="shared" si="5"/>
        <v>0</v>
      </c>
      <c r="F110" s="12">
        <f>_xlfn.IFNA(VLOOKUP(A110,'313 expiration'!A$1:E$8,4,FALSE),0)</f>
        <v>0</v>
      </c>
      <c r="G110" s="12">
        <f>_xlfn.IFNA(VLOOKUP(A110,'TIF expiration'!$A$1:$B$3,2,FALSE),0)</f>
        <v>0</v>
      </c>
      <c r="H110" s="49">
        <v>0.91639999999999999</v>
      </c>
      <c r="I110">
        <v>0.96640000000000004</v>
      </c>
      <c r="J110" s="49">
        <f t="shared" si="6"/>
        <v>5.0000000000000044E-2</v>
      </c>
      <c r="K110" s="49">
        <f t="shared" si="7"/>
        <v>0</v>
      </c>
      <c r="L110" s="49">
        <f t="shared" si="8"/>
        <v>0</v>
      </c>
    </row>
    <row r="111" spans="1:12" x14ac:dyDescent="0.25">
      <c r="A111" s="56">
        <v>26903</v>
      </c>
      <c r="B111" t="s">
        <v>945</v>
      </c>
      <c r="C111" s="12">
        <v>312841683</v>
      </c>
      <c r="D111" s="12">
        <v>312841683</v>
      </c>
      <c r="E111" s="12">
        <f t="shared" si="5"/>
        <v>0</v>
      </c>
      <c r="F111" s="12">
        <f>_xlfn.IFNA(VLOOKUP(A111,'313 expiration'!A$1:E$8,4,FALSE),0)</f>
        <v>0</v>
      </c>
      <c r="G111" s="12">
        <f>_xlfn.IFNA(VLOOKUP(A111,'TIF expiration'!$A$1:$B$3,2,FALSE),0)</f>
        <v>0</v>
      </c>
      <c r="H111" s="49">
        <v>0.91639999999999999</v>
      </c>
      <c r="I111">
        <v>1.0502</v>
      </c>
      <c r="J111" s="49">
        <f t="shared" si="6"/>
        <v>0.08</v>
      </c>
      <c r="K111" s="49">
        <f t="shared" si="7"/>
        <v>5.3800000000000028E-2</v>
      </c>
      <c r="L111" s="49">
        <f t="shared" si="8"/>
        <v>0</v>
      </c>
    </row>
    <row r="112" spans="1:12" x14ac:dyDescent="0.25">
      <c r="A112" s="56">
        <v>27903</v>
      </c>
      <c r="B112" t="s">
        <v>944</v>
      </c>
      <c r="C112" s="12">
        <v>3105572739</v>
      </c>
      <c r="D112" s="12">
        <v>3105572739</v>
      </c>
      <c r="E112" s="12">
        <f t="shared" si="5"/>
        <v>0</v>
      </c>
      <c r="F112" s="12">
        <f>_xlfn.IFNA(VLOOKUP(A112,'313 expiration'!A$1:E$8,4,FALSE),0)</f>
        <v>0</v>
      </c>
      <c r="G112" s="12">
        <f>_xlfn.IFNA(VLOOKUP(A112,'TIF expiration'!$A$1:$B$3,2,FALSE),0)</f>
        <v>0</v>
      </c>
      <c r="H112" s="49">
        <v>0.89129999999999998</v>
      </c>
      <c r="I112">
        <v>0.95130000000000003</v>
      </c>
      <c r="J112" s="49">
        <f t="shared" si="6"/>
        <v>6.0000000000000053E-2</v>
      </c>
      <c r="K112" s="49">
        <f t="shared" si="7"/>
        <v>0</v>
      </c>
      <c r="L112" s="49">
        <f t="shared" si="8"/>
        <v>0</v>
      </c>
    </row>
    <row r="113" spans="1:12" x14ac:dyDescent="0.25">
      <c r="A113" s="56">
        <v>27904</v>
      </c>
      <c r="B113" t="s">
        <v>943</v>
      </c>
      <c r="C113" s="12">
        <v>4573888167</v>
      </c>
      <c r="D113" s="12">
        <v>4573888167</v>
      </c>
      <c r="E113" s="12">
        <f t="shared" si="5"/>
        <v>0</v>
      </c>
      <c r="F113" s="12">
        <f>_xlfn.IFNA(VLOOKUP(A113,'313 expiration'!A$1:E$8,4,FALSE),0)</f>
        <v>0</v>
      </c>
      <c r="G113" s="12">
        <f>_xlfn.IFNA(VLOOKUP(A113,'TIF expiration'!$A$1:$B$3,2,FALSE),0)</f>
        <v>0</v>
      </c>
      <c r="H113" s="49">
        <v>0.91639999999999999</v>
      </c>
      <c r="I113">
        <v>0.96970000000000001</v>
      </c>
      <c r="J113" s="49">
        <f t="shared" si="6"/>
        <v>5.3300000000000014E-2</v>
      </c>
      <c r="K113" s="49">
        <f t="shared" si="7"/>
        <v>0</v>
      </c>
      <c r="L113" s="49">
        <f t="shared" si="8"/>
        <v>0</v>
      </c>
    </row>
    <row r="114" spans="1:12" x14ac:dyDescent="0.25">
      <c r="A114" s="56">
        <v>28902</v>
      </c>
      <c r="B114" t="s">
        <v>942</v>
      </c>
      <c r="C114" s="12">
        <v>1938044438</v>
      </c>
      <c r="D114" s="12">
        <v>1938044438</v>
      </c>
      <c r="E114" s="12">
        <f t="shared" si="5"/>
        <v>0</v>
      </c>
      <c r="F114" s="12">
        <f>_xlfn.IFNA(VLOOKUP(A114,'313 expiration'!A$1:E$8,4,FALSE),0)</f>
        <v>0</v>
      </c>
      <c r="G114" s="12">
        <f>_xlfn.IFNA(VLOOKUP(A114,'TIF expiration'!$A$1:$B$3,2,FALSE),0)</f>
        <v>0</v>
      </c>
      <c r="H114" s="49">
        <v>0.85940000000000005</v>
      </c>
      <c r="I114">
        <v>0.9094000000000001</v>
      </c>
      <c r="J114" s="49">
        <f t="shared" si="6"/>
        <v>5.0000000000000044E-2</v>
      </c>
      <c r="K114" s="49">
        <f t="shared" si="7"/>
        <v>0</v>
      </c>
      <c r="L114" s="49">
        <f t="shared" si="8"/>
        <v>0</v>
      </c>
    </row>
    <row r="115" spans="1:12" x14ac:dyDescent="0.25">
      <c r="A115" s="56">
        <v>28903</v>
      </c>
      <c r="B115" t="s">
        <v>941</v>
      </c>
      <c r="C115" s="12">
        <v>563186463</v>
      </c>
      <c r="D115" s="12">
        <v>563186463</v>
      </c>
      <c r="E115" s="12">
        <f t="shared" si="5"/>
        <v>0</v>
      </c>
      <c r="F115" s="12">
        <f>_xlfn.IFNA(VLOOKUP(A115,'313 expiration'!A$1:E$8,4,FALSE),0)</f>
        <v>0</v>
      </c>
      <c r="G115" s="12">
        <f>_xlfn.IFNA(VLOOKUP(A115,'TIF expiration'!$A$1:$B$3,2,FALSE),0)</f>
        <v>0</v>
      </c>
      <c r="H115" s="49">
        <v>0.89910000000000001</v>
      </c>
      <c r="I115">
        <v>0.93910000000000005</v>
      </c>
      <c r="J115" s="49">
        <f t="shared" si="6"/>
        <v>4.0000000000000036E-2</v>
      </c>
      <c r="K115" s="49">
        <f t="shared" si="7"/>
        <v>0</v>
      </c>
      <c r="L115" s="49">
        <f t="shared" si="8"/>
        <v>0</v>
      </c>
    </row>
    <row r="116" spans="1:12" x14ac:dyDescent="0.25">
      <c r="A116" s="56">
        <v>28906</v>
      </c>
      <c r="B116" t="s">
        <v>940</v>
      </c>
      <c r="C116" s="12">
        <v>159746949</v>
      </c>
      <c r="D116" s="12">
        <v>159746949</v>
      </c>
      <c r="E116" s="12">
        <f t="shared" si="5"/>
        <v>0</v>
      </c>
      <c r="F116" s="12">
        <f>_xlfn.IFNA(VLOOKUP(A116,'313 expiration'!A$1:E$8,4,FALSE),0)</f>
        <v>0</v>
      </c>
      <c r="G116" s="12">
        <f>_xlfn.IFNA(VLOOKUP(A116,'TIF expiration'!$A$1:$B$3,2,FALSE),0)</f>
        <v>0</v>
      </c>
      <c r="H116" s="49">
        <v>0.91639999999999999</v>
      </c>
      <c r="I116">
        <v>0.96640000000000004</v>
      </c>
      <c r="J116" s="49">
        <f t="shared" si="6"/>
        <v>5.0000000000000044E-2</v>
      </c>
      <c r="K116" s="49">
        <f t="shared" si="7"/>
        <v>0</v>
      </c>
      <c r="L116" s="49">
        <f t="shared" si="8"/>
        <v>0</v>
      </c>
    </row>
    <row r="117" spans="1:12" x14ac:dyDescent="0.25">
      <c r="A117" s="56">
        <v>29901</v>
      </c>
      <c r="B117" t="s">
        <v>939</v>
      </c>
      <c r="C117" s="12">
        <v>3740929218</v>
      </c>
      <c r="D117" s="12">
        <v>3677435797</v>
      </c>
      <c r="E117" s="12">
        <f t="shared" si="5"/>
        <v>126986842</v>
      </c>
      <c r="F117" s="12">
        <f>_xlfn.IFNA(VLOOKUP(A117,'313 expiration'!A$1:E$8,4,FALSE),0)</f>
        <v>0</v>
      </c>
      <c r="G117" s="12">
        <f>_xlfn.IFNA(VLOOKUP(A117,'TIF expiration'!$A$1:$B$3,2,FALSE),0)</f>
        <v>0</v>
      </c>
      <c r="H117" s="49">
        <v>0.91639999999999999</v>
      </c>
      <c r="I117">
        <v>0.96640000000000004</v>
      </c>
      <c r="J117" s="49">
        <f t="shared" si="6"/>
        <v>5.0000000000000044E-2</v>
      </c>
      <c r="K117" s="49">
        <f t="shared" si="7"/>
        <v>0</v>
      </c>
      <c r="L117" s="49">
        <f t="shared" si="8"/>
        <v>0</v>
      </c>
    </row>
    <row r="118" spans="1:12" x14ac:dyDescent="0.25">
      <c r="A118" s="56">
        <v>30901</v>
      </c>
      <c r="B118" t="s">
        <v>938</v>
      </c>
      <c r="C118" s="12">
        <v>181707626</v>
      </c>
      <c r="D118" s="12">
        <v>181707626</v>
      </c>
      <c r="E118" s="12">
        <f t="shared" si="5"/>
        <v>0</v>
      </c>
      <c r="F118" s="12">
        <f>_xlfn.IFNA(VLOOKUP(A118,'313 expiration'!A$1:E$8,4,FALSE),0)</f>
        <v>0</v>
      </c>
      <c r="G118" s="12">
        <f>_xlfn.IFNA(VLOOKUP(A118,'TIF expiration'!$A$1:$B$3,2,FALSE),0)</f>
        <v>0</v>
      </c>
      <c r="H118" s="49">
        <v>0.87570000000000003</v>
      </c>
      <c r="I118">
        <v>1.014</v>
      </c>
      <c r="J118" s="49">
        <f t="shared" si="6"/>
        <v>0.08</v>
      </c>
      <c r="K118" s="49">
        <f t="shared" si="7"/>
        <v>5.8299999999999977E-2</v>
      </c>
      <c r="L118" s="49">
        <f t="shared" si="8"/>
        <v>0</v>
      </c>
    </row>
    <row r="119" spans="1:12" x14ac:dyDescent="0.25">
      <c r="A119" s="56">
        <v>30902</v>
      </c>
      <c r="B119" t="s">
        <v>937</v>
      </c>
      <c r="C119" s="12">
        <v>524397424</v>
      </c>
      <c r="D119" s="12">
        <v>524397424</v>
      </c>
      <c r="E119" s="12">
        <f t="shared" si="5"/>
        <v>0</v>
      </c>
      <c r="F119" s="12">
        <f>_xlfn.IFNA(VLOOKUP(A119,'313 expiration'!A$1:E$8,4,FALSE),0)</f>
        <v>0</v>
      </c>
      <c r="G119" s="12">
        <f>_xlfn.IFNA(VLOOKUP(A119,'TIF expiration'!$A$1:$B$3,2,FALSE),0)</f>
        <v>0</v>
      </c>
      <c r="H119" s="49">
        <v>0.91639999999999999</v>
      </c>
      <c r="I119">
        <v>0.97640000000000005</v>
      </c>
      <c r="J119" s="49">
        <f t="shared" si="6"/>
        <v>6.0000000000000053E-2</v>
      </c>
      <c r="K119" s="49">
        <f t="shared" si="7"/>
        <v>0</v>
      </c>
      <c r="L119" s="49">
        <f t="shared" si="8"/>
        <v>0</v>
      </c>
    </row>
    <row r="120" spans="1:12" x14ac:dyDescent="0.25">
      <c r="A120" s="56">
        <v>30903</v>
      </c>
      <c r="B120" t="s">
        <v>936</v>
      </c>
      <c r="C120" s="12">
        <v>250548640</v>
      </c>
      <c r="D120" s="12">
        <v>250548640</v>
      </c>
      <c r="E120" s="12">
        <f t="shared" si="5"/>
        <v>0</v>
      </c>
      <c r="F120" s="12">
        <f>_xlfn.IFNA(VLOOKUP(A120,'313 expiration'!A$1:E$8,4,FALSE),0)</f>
        <v>0</v>
      </c>
      <c r="G120" s="12">
        <f>_xlfn.IFNA(VLOOKUP(A120,'TIF expiration'!$A$1:$B$3,2,FALSE),0)</f>
        <v>0</v>
      </c>
      <c r="H120" s="49">
        <v>0.88329999999999997</v>
      </c>
      <c r="I120">
        <v>1.0216000000000001</v>
      </c>
      <c r="J120" s="49">
        <f t="shared" si="6"/>
        <v>0.08</v>
      </c>
      <c r="K120" s="49">
        <f t="shared" si="7"/>
        <v>5.8300000000000088E-2</v>
      </c>
      <c r="L120" s="49">
        <f t="shared" si="8"/>
        <v>0</v>
      </c>
    </row>
    <row r="121" spans="1:12" x14ac:dyDescent="0.25">
      <c r="A121" s="56">
        <v>30906</v>
      </c>
      <c r="B121" t="s">
        <v>935</v>
      </c>
      <c r="C121" s="12">
        <v>284704337</v>
      </c>
      <c r="D121" s="12">
        <v>284704337</v>
      </c>
      <c r="E121" s="12">
        <f t="shared" si="5"/>
        <v>0</v>
      </c>
      <c r="F121" s="12">
        <f>_xlfn.IFNA(VLOOKUP(A121,'313 expiration'!A$1:E$8,4,FALSE),0)</f>
        <v>0</v>
      </c>
      <c r="G121" s="12">
        <f>_xlfn.IFNA(VLOOKUP(A121,'TIF expiration'!$A$1:$B$3,2,FALSE),0)</f>
        <v>0</v>
      </c>
      <c r="H121" s="49">
        <v>0.90800000000000003</v>
      </c>
      <c r="I121">
        <v>1.046</v>
      </c>
      <c r="J121" s="49">
        <f t="shared" si="6"/>
        <v>0.08</v>
      </c>
      <c r="K121" s="49">
        <f t="shared" si="7"/>
        <v>5.800000000000001E-2</v>
      </c>
      <c r="L121" s="49">
        <f t="shared" si="8"/>
        <v>0</v>
      </c>
    </row>
    <row r="122" spans="1:12" x14ac:dyDescent="0.25">
      <c r="A122" s="56">
        <v>31901</v>
      </c>
      <c r="B122" t="s">
        <v>934</v>
      </c>
      <c r="C122" s="12">
        <v>6549276326</v>
      </c>
      <c r="D122" s="12">
        <v>6549276326</v>
      </c>
      <c r="E122" s="12">
        <f t="shared" si="5"/>
        <v>0</v>
      </c>
      <c r="F122" s="12">
        <f>_xlfn.IFNA(VLOOKUP(A122,'313 expiration'!A$1:E$8,4,FALSE),0)</f>
        <v>0</v>
      </c>
      <c r="G122" s="12">
        <f>_xlfn.IFNA(VLOOKUP(A122,'TIF expiration'!$A$1:$B$3,2,FALSE),0)</f>
        <v>0</v>
      </c>
      <c r="H122" s="49">
        <v>0.89839999999999998</v>
      </c>
      <c r="I122">
        <v>1.0254000000000001</v>
      </c>
      <c r="J122" s="49">
        <f t="shared" si="6"/>
        <v>0.08</v>
      </c>
      <c r="K122" s="49">
        <f t="shared" si="7"/>
        <v>4.7000000000000111E-2</v>
      </c>
      <c r="L122" s="49">
        <f t="shared" si="8"/>
        <v>0</v>
      </c>
    </row>
    <row r="123" spans="1:12" x14ac:dyDescent="0.25">
      <c r="A123" s="56">
        <v>31903</v>
      </c>
      <c r="B123" t="s">
        <v>933</v>
      </c>
      <c r="C123" s="12">
        <v>4003946337</v>
      </c>
      <c r="D123" s="12">
        <v>4003946337</v>
      </c>
      <c r="E123" s="12">
        <f t="shared" si="5"/>
        <v>0</v>
      </c>
      <c r="F123" s="12">
        <f>_xlfn.IFNA(VLOOKUP(A123,'313 expiration'!A$1:E$8,4,FALSE),0)</f>
        <v>0</v>
      </c>
      <c r="G123" s="12">
        <f>_xlfn.IFNA(VLOOKUP(A123,'TIF expiration'!$A$1:$B$3,2,FALSE),0)</f>
        <v>0</v>
      </c>
      <c r="H123" s="49">
        <v>0.88600000000000001</v>
      </c>
      <c r="I123">
        <v>1.0243</v>
      </c>
      <c r="J123" s="49">
        <f t="shared" si="6"/>
        <v>0.08</v>
      </c>
      <c r="K123" s="49">
        <f t="shared" si="7"/>
        <v>5.8299999999999977E-2</v>
      </c>
      <c r="L123" s="49">
        <f t="shared" si="8"/>
        <v>0</v>
      </c>
    </row>
    <row r="124" spans="1:12" x14ac:dyDescent="0.25">
      <c r="A124" s="56">
        <v>31905</v>
      </c>
      <c r="B124" t="s">
        <v>932</v>
      </c>
      <c r="C124" s="12">
        <v>478282054</v>
      </c>
      <c r="D124" s="12">
        <v>478282054</v>
      </c>
      <c r="E124" s="12">
        <f t="shared" si="5"/>
        <v>0</v>
      </c>
      <c r="F124" s="12">
        <f>_xlfn.IFNA(VLOOKUP(A124,'313 expiration'!A$1:E$8,4,FALSE),0)</f>
        <v>0</v>
      </c>
      <c r="G124" s="12">
        <f>_xlfn.IFNA(VLOOKUP(A124,'TIF expiration'!$A$1:$B$3,2,FALSE),0)</f>
        <v>0</v>
      </c>
      <c r="H124" s="49">
        <v>0.89239999999999997</v>
      </c>
      <c r="I124">
        <v>1.0306999999999999</v>
      </c>
      <c r="J124" s="49">
        <f t="shared" si="6"/>
        <v>0.08</v>
      </c>
      <c r="K124" s="49">
        <f t="shared" si="7"/>
        <v>5.8299999999999977E-2</v>
      </c>
      <c r="L124" s="49">
        <f t="shared" si="8"/>
        <v>0</v>
      </c>
    </row>
    <row r="125" spans="1:12" x14ac:dyDescent="0.25">
      <c r="A125" s="56">
        <v>31906</v>
      </c>
      <c r="B125" t="s">
        <v>931</v>
      </c>
      <c r="C125" s="12">
        <v>2385152942</v>
      </c>
      <c r="D125" s="12">
        <v>2385152942</v>
      </c>
      <c r="E125" s="12">
        <f t="shared" si="5"/>
        <v>0</v>
      </c>
      <c r="F125" s="12">
        <f>_xlfn.IFNA(VLOOKUP(A125,'313 expiration'!A$1:E$8,4,FALSE),0)</f>
        <v>0</v>
      </c>
      <c r="G125" s="12">
        <f>_xlfn.IFNA(VLOOKUP(A125,'TIF expiration'!$A$1:$B$3,2,FALSE),0)</f>
        <v>0</v>
      </c>
      <c r="H125" s="49">
        <v>0.90339999999999998</v>
      </c>
      <c r="I125">
        <v>1.0417000000000001</v>
      </c>
      <c r="J125" s="49">
        <f t="shared" si="6"/>
        <v>0.08</v>
      </c>
      <c r="K125" s="49">
        <f t="shared" si="7"/>
        <v>5.8300000000000088E-2</v>
      </c>
      <c r="L125" s="49">
        <f t="shared" si="8"/>
        <v>0</v>
      </c>
    </row>
    <row r="126" spans="1:12" x14ac:dyDescent="0.25">
      <c r="A126" s="56">
        <v>31909</v>
      </c>
      <c r="B126" t="s">
        <v>930</v>
      </c>
      <c r="C126" s="12">
        <v>4006255390</v>
      </c>
      <c r="D126" s="12">
        <v>4006255390</v>
      </c>
      <c r="E126" s="12">
        <f t="shared" si="5"/>
        <v>0</v>
      </c>
      <c r="F126" s="12">
        <f>_xlfn.IFNA(VLOOKUP(A126,'313 expiration'!A$1:E$8,4,FALSE),0)</f>
        <v>0</v>
      </c>
      <c r="G126" s="12">
        <f>_xlfn.IFNA(VLOOKUP(A126,'TIF expiration'!$A$1:$B$3,2,FALSE),0)</f>
        <v>0</v>
      </c>
      <c r="H126" s="49">
        <v>0.91639999999999999</v>
      </c>
      <c r="I126">
        <v>0.96640000000000004</v>
      </c>
      <c r="J126" s="49">
        <f t="shared" si="6"/>
        <v>5.0000000000000044E-2</v>
      </c>
      <c r="K126" s="49">
        <f t="shared" si="7"/>
        <v>0</v>
      </c>
      <c r="L126" s="49">
        <f t="shared" si="8"/>
        <v>0</v>
      </c>
    </row>
    <row r="127" spans="1:12" x14ac:dyDescent="0.25">
      <c r="A127" s="56">
        <v>31911</v>
      </c>
      <c r="B127" t="s">
        <v>929</v>
      </c>
      <c r="C127" s="12">
        <v>304978644</v>
      </c>
      <c r="D127" s="12">
        <v>304978644</v>
      </c>
      <c r="E127" s="12">
        <f t="shared" si="5"/>
        <v>0</v>
      </c>
      <c r="F127" s="12">
        <f>_xlfn.IFNA(VLOOKUP(A127,'313 expiration'!A$1:E$8,4,FALSE),0)</f>
        <v>0</v>
      </c>
      <c r="G127" s="12">
        <f>_xlfn.IFNA(VLOOKUP(A127,'TIF expiration'!$A$1:$B$3,2,FALSE),0)</f>
        <v>0</v>
      </c>
      <c r="H127" s="49">
        <v>0.91639999999999999</v>
      </c>
      <c r="I127">
        <v>1.0547</v>
      </c>
      <c r="J127" s="49">
        <f t="shared" si="6"/>
        <v>0.08</v>
      </c>
      <c r="K127" s="49">
        <f t="shared" si="7"/>
        <v>5.8299999999999977E-2</v>
      </c>
      <c r="L127" s="49">
        <f t="shared" si="8"/>
        <v>0</v>
      </c>
    </row>
    <row r="128" spans="1:12" x14ac:dyDescent="0.25">
      <c r="A128" s="56">
        <v>31912</v>
      </c>
      <c r="B128" t="s">
        <v>928</v>
      </c>
      <c r="C128" s="12">
        <v>1227301987</v>
      </c>
      <c r="D128" s="12">
        <v>1227301987</v>
      </c>
      <c r="E128" s="12">
        <f t="shared" si="5"/>
        <v>0</v>
      </c>
      <c r="F128" s="12">
        <f>_xlfn.IFNA(VLOOKUP(A128,'313 expiration'!A$1:E$8,4,FALSE),0)</f>
        <v>0</v>
      </c>
      <c r="G128" s="12">
        <f>_xlfn.IFNA(VLOOKUP(A128,'TIF expiration'!$A$1:$B$3,2,FALSE),0)</f>
        <v>0</v>
      </c>
      <c r="H128" s="49">
        <v>0.89500000000000002</v>
      </c>
      <c r="I128">
        <v>1.0250000000000001</v>
      </c>
      <c r="J128" s="49">
        <f t="shared" si="6"/>
        <v>0.08</v>
      </c>
      <c r="K128" s="49">
        <f t="shared" si="7"/>
        <v>5.0000000000000114E-2</v>
      </c>
      <c r="L128" s="49">
        <f t="shared" si="8"/>
        <v>0</v>
      </c>
    </row>
    <row r="129" spans="1:12" x14ac:dyDescent="0.25">
      <c r="A129" s="56">
        <v>31913</v>
      </c>
      <c r="B129" t="s">
        <v>927</v>
      </c>
      <c r="C129" s="12">
        <v>67592539</v>
      </c>
      <c r="D129" s="12">
        <v>67592539</v>
      </c>
      <c r="E129" s="12">
        <f t="shared" si="5"/>
        <v>0</v>
      </c>
      <c r="F129" s="12">
        <f>_xlfn.IFNA(VLOOKUP(A129,'313 expiration'!A$1:E$8,4,FALSE),0)</f>
        <v>0</v>
      </c>
      <c r="G129" s="12">
        <f>_xlfn.IFNA(VLOOKUP(A129,'TIF expiration'!$A$1:$B$3,2,FALSE),0)</f>
        <v>0</v>
      </c>
      <c r="H129" s="49">
        <v>0.91639999999999999</v>
      </c>
      <c r="I129">
        <v>1.0547</v>
      </c>
      <c r="J129" s="49">
        <f t="shared" si="6"/>
        <v>0.08</v>
      </c>
      <c r="K129" s="49">
        <f t="shared" si="7"/>
        <v>5.8299999999999977E-2</v>
      </c>
      <c r="L129" s="49">
        <f t="shared" si="8"/>
        <v>0</v>
      </c>
    </row>
    <row r="130" spans="1:12" x14ac:dyDescent="0.25">
      <c r="A130" s="56">
        <v>31914</v>
      </c>
      <c r="B130" t="s">
        <v>926</v>
      </c>
      <c r="C130" s="12">
        <v>98067983</v>
      </c>
      <c r="D130" s="12">
        <v>98067983</v>
      </c>
      <c r="E130" s="12">
        <f t="shared" si="5"/>
        <v>0</v>
      </c>
      <c r="F130" s="12">
        <f>_xlfn.IFNA(VLOOKUP(A130,'313 expiration'!A$1:E$8,4,FALSE),0)</f>
        <v>0</v>
      </c>
      <c r="G130" s="12">
        <f>_xlfn.IFNA(VLOOKUP(A130,'TIF expiration'!$A$1:$B$3,2,FALSE),0)</f>
        <v>0</v>
      </c>
      <c r="H130" s="49">
        <v>0.90049999999999997</v>
      </c>
      <c r="I130">
        <v>1.0639000000000001</v>
      </c>
      <c r="J130" s="49">
        <f t="shared" si="6"/>
        <v>0.08</v>
      </c>
      <c r="K130" s="49">
        <f t="shared" si="7"/>
        <v>8.3400000000000099E-2</v>
      </c>
      <c r="L130" s="49">
        <f t="shared" si="8"/>
        <v>0</v>
      </c>
    </row>
    <row r="131" spans="1:12" x14ac:dyDescent="0.25">
      <c r="A131" s="56">
        <v>32902</v>
      </c>
      <c r="B131" t="s">
        <v>924</v>
      </c>
      <c r="C131" s="12">
        <v>903596553</v>
      </c>
      <c r="D131" s="12">
        <v>903596553</v>
      </c>
      <c r="E131" s="12">
        <f t="shared" ref="E131:E194" si="9">(C131-D131)*2</f>
        <v>0</v>
      </c>
      <c r="F131" s="12">
        <f>_xlfn.IFNA(VLOOKUP(A131,'313 expiration'!A$1:E$8,4,FALSE),0)</f>
        <v>0</v>
      </c>
      <c r="G131" s="12">
        <f>_xlfn.IFNA(VLOOKUP(A131,'TIF expiration'!$A$1:$B$3,2,FALSE),0)</f>
        <v>0</v>
      </c>
      <c r="H131" s="49">
        <v>0.89370000000000005</v>
      </c>
      <c r="I131">
        <v>0.94370000000000009</v>
      </c>
      <c r="J131" s="49">
        <f t="shared" ref="J131:J194" si="10">MAX(0,MIN(0.08,I131-H131))</f>
        <v>5.0000000000000044E-2</v>
      </c>
      <c r="K131" s="49">
        <f t="shared" ref="K131:K194" si="11">MIN(0.09,I131-H131-J131)</f>
        <v>0</v>
      </c>
      <c r="L131" s="49">
        <f t="shared" si="8"/>
        <v>0</v>
      </c>
    </row>
    <row r="132" spans="1:12" x14ac:dyDescent="0.25">
      <c r="A132" s="56">
        <v>33901</v>
      </c>
      <c r="B132" t="s">
        <v>923</v>
      </c>
      <c r="C132" s="12">
        <v>113325160</v>
      </c>
      <c r="D132" s="12">
        <v>113325160</v>
      </c>
      <c r="E132" s="12">
        <f t="shared" si="9"/>
        <v>0</v>
      </c>
      <c r="F132" s="12">
        <f>_xlfn.IFNA(VLOOKUP(A132,'313 expiration'!A$1:E$8,4,FALSE),0)</f>
        <v>0</v>
      </c>
      <c r="G132" s="12">
        <f>_xlfn.IFNA(VLOOKUP(A132,'TIF expiration'!$A$1:$B$3,2,FALSE),0)</f>
        <v>0</v>
      </c>
      <c r="H132" s="49">
        <v>0.91639999999999999</v>
      </c>
      <c r="I132">
        <v>0.97640000000000005</v>
      </c>
      <c r="J132" s="49">
        <f t="shared" si="10"/>
        <v>6.0000000000000053E-2</v>
      </c>
      <c r="K132" s="49">
        <f t="shared" si="11"/>
        <v>0</v>
      </c>
      <c r="L132" s="49">
        <f t="shared" si="8"/>
        <v>0</v>
      </c>
    </row>
    <row r="133" spans="1:12" x14ac:dyDescent="0.25">
      <c r="A133" s="56">
        <v>33902</v>
      </c>
      <c r="B133" t="s">
        <v>922</v>
      </c>
      <c r="C133" s="12">
        <v>507844420</v>
      </c>
      <c r="D133" s="12">
        <v>496510300</v>
      </c>
      <c r="E133" s="12">
        <f t="shared" si="9"/>
        <v>22668240</v>
      </c>
      <c r="F133" s="12">
        <f>_xlfn.IFNA(VLOOKUP(A133,'313 expiration'!A$1:E$8,4,FALSE),0)</f>
        <v>0</v>
      </c>
      <c r="G133" s="12">
        <f>_xlfn.IFNA(VLOOKUP(A133,'TIF expiration'!$A$1:$B$3,2,FALSE),0)</f>
        <v>0</v>
      </c>
      <c r="H133" s="49">
        <v>0.91639999999999999</v>
      </c>
      <c r="I133">
        <v>0.95640000000000003</v>
      </c>
      <c r="J133" s="49">
        <f t="shared" si="10"/>
        <v>4.0000000000000036E-2</v>
      </c>
      <c r="K133" s="49">
        <f t="shared" si="11"/>
        <v>0</v>
      </c>
      <c r="L133" s="49">
        <f t="shared" si="8"/>
        <v>0</v>
      </c>
    </row>
    <row r="134" spans="1:12" x14ac:dyDescent="0.25">
      <c r="A134" s="56">
        <v>33904</v>
      </c>
      <c r="B134" t="s">
        <v>921</v>
      </c>
      <c r="C134" s="12">
        <v>219737382</v>
      </c>
      <c r="D134" s="12">
        <v>217972332</v>
      </c>
      <c r="E134" s="12">
        <f t="shared" si="9"/>
        <v>3530100</v>
      </c>
      <c r="F134" s="12">
        <f>_xlfn.IFNA(VLOOKUP(A134,'313 expiration'!A$1:E$8,4,FALSE),0)</f>
        <v>0</v>
      </c>
      <c r="G134" s="12">
        <f>_xlfn.IFNA(VLOOKUP(A134,'TIF expiration'!$A$1:$B$3,2,FALSE),0)</f>
        <v>0</v>
      </c>
      <c r="H134" s="49">
        <v>0.91639999999999999</v>
      </c>
      <c r="I134">
        <v>0.96640000000000004</v>
      </c>
      <c r="J134" s="49">
        <f t="shared" si="10"/>
        <v>5.0000000000000044E-2</v>
      </c>
      <c r="K134" s="49">
        <f t="shared" si="11"/>
        <v>0</v>
      </c>
      <c r="L134" s="49">
        <f t="shared" ref="L134:L197" si="12">I134-H134-J134-K134</f>
        <v>0</v>
      </c>
    </row>
    <row r="135" spans="1:12" x14ac:dyDescent="0.25">
      <c r="A135" s="56">
        <v>34901</v>
      </c>
      <c r="B135" t="s">
        <v>920</v>
      </c>
      <c r="C135" s="12">
        <v>546820605</v>
      </c>
      <c r="D135" s="12">
        <v>546820605</v>
      </c>
      <c r="E135" s="12">
        <f t="shared" si="9"/>
        <v>0</v>
      </c>
      <c r="F135" s="12">
        <f>_xlfn.IFNA(VLOOKUP(A135,'313 expiration'!A$1:E$8,4,FALSE),0)</f>
        <v>0</v>
      </c>
      <c r="G135" s="12">
        <f>_xlfn.IFNA(VLOOKUP(A135,'TIF expiration'!$A$1:$B$3,2,FALSE),0)</f>
        <v>0</v>
      </c>
      <c r="H135" s="49">
        <v>0.91639999999999999</v>
      </c>
      <c r="I135">
        <v>1.0547</v>
      </c>
      <c r="J135" s="49">
        <f t="shared" si="10"/>
        <v>0.08</v>
      </c>
      <c r="K135" s="49">
        <f t="shared" si="11"/>
        <v>5.8299999999999977E-2</v>
      </c>
      <c r="L135" s="49">
        <f t="shared" si="12"/>
        <v>0</v>
      </c>
    </row>
    <row r="136" spans="1:12" x14ac:dyDescent="0.25">
      <c r="A136" s="56">
        <v>34902</v>
      </c>
      <c r="B136" t="s">
        <v>919</v>
      </c>
      <c r="C136" s="12">
        <v>73196778</v>
      </c>
      <c r="D136" s="12">
        <v>73196778</v>
      </c>
      <c r="E136" s="12">
        <f t="shared" si="9"/>
        <v>0</v>
      </c>
      <c r="F136" s="12">
        <f>_xlfn.IFNA(VLOOKUP(A136,'313 expiration'!A$1:E$8,4,FALSE),0)</f>
        <v>0</v>
      </c>
      <c r="G136" s="12">
        <f>_xlfn.IFNA(VLOOKUP(A136,'TIF expiration'!$A$1:$B$3,2,FALSE),0)</f>
        <v>0</v>
      </c>
      <c r="H136" s="49">
        <v>0.88780000000000003</v>
      </c>
      <c r="I136">
        <v>1.0261</v>
      </c>
      <c r="J136" s="49">
        <f t="shared" si="10"/>
        <v>0.08</v>
      </c>
      <c r="K136" s="49">
        <f t="shared" si="11"/>
        <v>5.8299999999999977E-2</v>
      </c>
      <c r="L136" s="49">
        <f t="shared" si="12"/>
        <v>0</v>
      </c>
    </row>
    <row r="137" spans="1:12" x14ac:dyDescent="0.25">
      <c r="A137" s="56">
        <v>34903</v>
      </c>
      <c r="B137" t="s">
        <v>918</v>
      </c>
      <c r="C137" s="12">
        <v>272267227</v>
      </c>
      <c r="D137" s="12">
        <v>272267227</v>
      </c>
      <c r="E137" s="12">
        <f t="shared" si="9"/>
        <v>0</v>
      </c>
      <c r="F137" s="12">
        <f>_xlfn.IFNA(VLOOKUP(A137,'313 expiration'!A$1:E$8,4,FALSE),0)</f>
        <v>0</v>
      </c>
      <c r="G137" s="12">
        <f>_xlfn.IFNA(VLOOKUP(A137,'TIF expiration'!$A$1:$B$3,2,FALSE),0)</f>
        <v>0</v>
      </c>
      <c r="H137" s="49">
        <v>0.91639999999999999</v>
      </c>
      <c r="I137">
        <v>1.0217000000000001</v>
      </c>
      <c r="J137" s="49">
        <f t="shared" si="10"/>
        <v>0.08</v>
      </c>
      <c r="K137" s="49">
        <f t="shared" si="11"/>
        <v>2.5300000000000059E-2</v>
      </c>
      <c r="L137" s="49">
        <f t="shared" si="12"/>
        <v>0</v>
      </c>
    </row>
    <row r="138" spans="1:12" x14ac:dyDescent="0.25">
      <c r="A138" s="56">
        <v>34905</v>
      </c>
      <c r="B138" t="s">
        <v>917</v>
      </c>
      <c r="C138" s="12">
        <v>263188945</v>
      </c>
      <c r="D138" s="12">
        <v>263188945</v>
      </c>
      <c r="E138" s="12">
        <f t="shared" si="9"/>
        <v>0</v>
      </c>
      <c r="F138" s="12">
        <f>_xlfn.IFNA(VLOOKUP(A138,'313 expiration'!A$1:E$8,4,FALSE),0)</f>
        <v>0</v>
      </c>
      <c r="G138" s="12">
        <f>_xlfn.IFNA(VLOOKUP(A138,'TIF expiration'!$A$1:$B$3,2,FALSE),0)</f>
        <v>0</v>
      </c>
      <c r="H138" s="49">
        <v>0.91639999999999999</v>
      </c>
      <c r="I138">
        <v>1.0547</v>
      </c>
      <c r="J138" s="49">
        <f t="shared" si="10"/>
        <v>0.08</v>
      </c>
      <c r="K138" s="49">
        <f t="shared" si="11"/>
        <v>5.8299999999999977E-2</v>
      </c>
      <c r="L138" s="49">
        <f t="shared" si="12"/>
        <v>0</v>
      </c>
    </row>
    <row r="139" spans="1:12" x14ac:dyDescent="0.25">
      <c r="A139" s="56">
        <v>34906</v>
      </c>
      <c r="B139" t="s">
        <v>916</v>
      </c>
      <c r="C139" s="12">
        <v>36441885</v>
      </c>
      <c r="D139" s="12">
        <v>36441885</v>
      </c>
      <c r="E139" s="12">
        <f t="shared" si="9"/>
        <v>0</v>
      </c>
      <c r="F139" s="12">
        <f>_xlfn.IFNA(VLOOKUP(A139,'313 expiration'!A$1:E$8,4,FALSE),0)</f>
        <v>0</v>
      </c>
      <c r="G139" s="12">
        <f>_xlfn.IFNA(VLOOKUP(A139,'TIF expiration'!$A$1:$B$3,2,FALSE),0)</f>
        <v>0</v>
      </c>
      <c r="H139" s="49">
        <v>0.91639999999999999</v>
      </c>
      <c r="I139">
        <v>0.96640000000000004</v>
      </c>
      <c r="J139" s="49">
        <f t="shared" si="10"/>
        <v>5.0000000000000044E-2</v>
      </c>
      <c r="K139" s="49">
        <f t="shared" si="11"/>
        <v>0</v>
      </c>
      <c r="L139" s="49">
        <f t="shared" si="12"/>
        <v>0</v>
      </c>
    </row>
    <row r="140" spans="1:12" x14ac:dyDescent="0.25">
      <c r="A140" s="56">
        <v>34907</v>
      </c>
      <c r="B140" t="s">
        <v>915</v>
      </c>
      <c r="C140" s="12">
        <v>539784740</v>
      </c>
      <c r="D140" s="12">
        <v>528237347</v>
      </c>
      <c r="E140" s="12">
        <f t="shared" si="9"/>
        <v>23094786</v>
      </c>
      <c r="F140" s="12">
        <f>_xlfn.IFNA(VLOOKUP(A140,'313 expiration'!A$1:E$8,4,FALSE),0)</f>
        <v>0</v>
      </c>
      <c r="G140" s="12">
        <f>_xlfn.IFNA(VLOOKUP(A140,'TIF expiration'!$A$1:$B$3,2,FALSE),0)</f>
        <v>0</v>
      </c>
      <c r="H140" s="49">
        <v>0.90839999999999999</v>
      </c>
      <c r="I140">
        <v>1.0467</v>
      </c>
      <c r="J140" s="49">
        <f t="shared" si="10"/>
        <v>0.08</v>
      </c>
      <c r="K140" s="49">
        <f t="shared" si="11"/>
        <v>5.8299999999999977E-2</v>
      </c>
      <c r="L140" s="49">
        <f t="shared" si="12"/>
        <v>0</v>
      </c>
    </row>
    <row r="141" spans="1:12" x14ac:dyDescent="0.25">
      <c r="A141" s="56">
        <v>34909</v>
      </c>
      <c r="B141" t="s">
        <v>914</v>
      </c>
      <c r="C141" s="12">
        <v>48914785</v>
      </c>
      <c r="D141" s="12">
        <v>48914785</v>
      </c>
      <c r="E141" s="12">
        <f t="shared" si="9"/>
        <v>0</v>
      </c>
      <c r="F141" s="12">
        <f>_xlfn.IFNA(VLOOKUP(A141,'313 expiration'!A$1:E$8,4,FALSE),0)</f>
        <v>0</v>
      </c>
      <c r="G141" s="12">
        <f>_xlfn.IFNA(VLOOKUP(A141,'TIF expiration'!$A$1:$B$3,2,FALSE),0)</f>
        <v>0</v>
      </c>
      <c r="H141" s="49">
        <v>0.90200000000000002</v>
      </c>
      <c r="I141">
        <v>1.0403</v>
      </c>
      <c r="J141" s="49">
        <f t="shared" si="10"/>
        <v>0.08</v>
      </c>
      <c r="K141" s="49">
        <f t="shared" si="11"/>
        <v>5.8299999999999977E-2</v>
      </c>
      <c r="L141" s="49">
        <f t="shared" si="12"/>
        <v>0</v>
      </c>
    </row>
    <row r="142" spans="1:12" x14ac:dyDescent="0.25">
      <c r="A142" s="56">
        <v>35901</v>
      </c>
      <c r="B142" t="s">
        <v>913</v>
      </c>
      <c r="C142" s="12">
        <v>294056234</v>
      </c>
      <c r="D142" s="12">
        <v>294056234</v>
      </c>
      <c r="E142" s="12">
        <f t="shared" si="9"/>
        <v>0</v>
      </c>
      <c r="F142" s="12">
        <f>_xlfn.IFNA(VLOOKUP(A142,'313 expiration'!A$1:E$8,4,FALSE),0)</f>
        <v>0</v>
      </c>
      <c r="G142" s="12">
        <f>_xlfn.IFNA(VLOOKUP(A142,'TIF expiration'!$A$1:$B$3,2,FALSE),0)</f>
        <v>0</v>
      </c>
      <c r="H142" s="49">
        <v>0.91639999999999999</v>
      </c>
      <c r="I142">
        <v>0.96640000000000004</v>
      </c>
      <c r="J142" s="49">
        <f t="shared" si="10"/>
        <v>5.0000000000000044E-2</v>
      </c>
      <c r="K142" s="49">
        <f t="shared" si="11"/>
        <v>0</v>
      </c>
      <c r="L142" s="49">
        <f t="shared" si="12"/>
        <v>0</v>
      </c>
    </row>
    <row r="143" spans="1:12" x14ac:dyDescent="0.25">
      <c r="A143" s="56">
        <v>35902</v>
      </c>
      <c r="B143" t="s">
        <v>912</v>
      </c>
      <c r="C143" s="12">
        <v>75957880</v>
      </c>
      <c r="D143" s="12">
        <v>75957880</v>
      </c>
      <c r="E143" s="12">
        <f t="shared" si="9"/>
        <v>0</v>
      </c>
      <c r="F143" s="12">
        <f>_xlfn.IFNA(VLOOKUP(A143,'313 expiration'!A$1:E$8,4,FALSE),0)</f>
        <v>0</v>
      </c>
      <c r="G143" s="12">
        <f>_xlfn.IFNA(VLOOKUP(A143,'TIF expiration'!$A$1:$B$3,2,FALSE),0)</f>
        <v>0</v>
      </c>
      <c r="H143" s="49">
        <v>0.91639999999999999</v>
      </c>
      <c r="I143">
        <v>1.0547</v>
      </c>
      <c r="J143" s="49">
        <f t="shared" si="10"/>
        <v>0.08</v>
      </c>
      <c r="K143" s="49">
        <f t="shared" si="11"/>
        <v>5.8299999999999977E-2</v>
      </c>
      <c r="L143" s="49">
        <f t="shared" si="12"/>
        <v>0</v>
      </c>
    </row>
    <row r="144" spans="1:12" x14ac:dyDescent="0.25">
      <c r="A144" s="56">
        <v>35903</v>
      </c>
      <c r="B144" t="s">
        <v>911</v>
      </c>
      <c r="C144" s="12">
        <v>75033795</v>
      </c>
      <c r="D144" s="12">
        <v>75033795</v>
      </c>
      <c r="E144" s="12">
        <f t="shared" si="9"/>
        <v>0</v>
      </c>
      <c r="F144" s="12">
        <f>_xlfn.IFNA(VLOOKUP(A144,'313 expiration'!A$1:E$8,4,FALSE),0)</f>
        <v>0</v>
      </c>
      <c r="G144" s="12">
        <f>_xlfn.IFNA(VLOOKUP(A144,'TIF expiration'!$A$1:$B$3,2,FALSE),0)</f>
        <v>0</v>
      </c>
      <c r="H144" s="49">
        <v>0.91639999999999999</v>
      </c>
      <c r="I144">
        <v>1.0494000000000001</v>
      </c>
      <c r="J144" s="49">
        <f t="shared" si="10"/>
        <v>0.08</v>
      </c>
      <c r="K144" s="49">
        <f t="shared" si="11"/>
        <v>5.3000000000000116E-2</v>
      </c>
      <c r="L144" s="49">
        <f t="shared" si="12"/>
        <v>0</v>
      </c>
    </row>
    <row r="145" spans="1:12" x14ac:dyDescent="0.25">
      <c r="A145" s="56">
        <v>36901</v>
      </c>
      <c r="B145" t="s">
        <v>910</v>
      </c>
      <c r="C145" s="12">
        <v>697908369</v>
      </c>
      <c r="D145" s="12">
        <v>671524159</v>
      </c>
      <c r="E145" s="12">
        <f t="shared" si="9"/>
        <v>52768420</v>
      </c>
      <c r="F145" s="12">
        <f>_xlfn.IFNA(VLOOKUP(A145,'313 expiration'!A$1:E$8,4,FALSE),0)</f>
        <v>0</v>
      </c>
      <c r="G145" s="12">
        <f>_xlfn.IFNA(VLOOKUP(A145,'TIF expiration'!$A$1:$B$3,2,FALSE),0)</f>
        <v>0</v>
      </c>
      <c r="H145" s="49">
        <v>0.91639999999999999</v>
      </c>
      <c r="I145">
        <v>0.97640000000000005</v>
      </c>
      <c r="J145" s="49">
        <f t="shared" si="10"/>
        <v>6.0000000000000053E-2</v>
      </c>
      <c r="K145" s="49">
        <f t="shared" si="11"/>
        <v>0</v>
      </c>
      <c r="L145" s="49">
        <f t="shared" si="12"/>
        <v>0</v>
      </c>
    </row>
    <row r="146" spans="1:12" x14ac:dyDescent="0.25">
      <c r="A146" s="56">
        <v>36902</v>
      </c>
      <c r="B146" t="s">
        <v>909</v>
      </c>
      <c r="C146" s="12">
        <v>7280321935</v>
      </c>
      <c r="D146" s="12">
        <v>7102033315</v>
      </c>
      <c r="E146" s="12">
        <f t="shared" si="9"/>
        <v>356577240</v>
      </c>
      <c r="F146" s="12">
        <f>_xlfn.IFNA(VLOOKUP(A146,'313 expiration'!A$1:E$8,4,FALSE),0)</f>
        <v>236437704</v>
      </c>
      <c r="G146" s="12">
        <f>_xlfn.IFNA(VLOOKUP(A146,'TIF expiration'!$A$1:$B$3,2,FALSE),0)</f>
        <v>0</v>
      </c>
      <c r="H146" s="49">
        <v>0.82469999999999999</v>
      </c>
      <c r="I146">
        <v>0.88470000000000004</v>
      </c>
      <c r="J146" s="49">
        <f t="shared" si="10"/>
        <v>6.0000000000000053E-2</v>
      </c>
      <c r="K146" s="49">
        <f t="shared" si="11"/>
        <v>0</v>
      </c>
      <c r="L146" s="49">
        <f t="shared" si="12"/>
        <v>0</v>
      </c>
    </row>
    <row r="147" spans="1:12" x14ac:dyDescent="0.25">
      <c r="A147" s="56">
        <v>36903</v>
      </c>
      <c r="B147" t="s">
        <v>908</v>
      </c>
      <c r="C147" s="12">
        <v>328342412</v>
      </c>
      <c r="D147" s="12">
        <v>312904357</v>
      </c>
      <c r="E147" s="12">
        <f t="shared" si="9"/>
        <v>30876110</v>
      </c>
      <c r="F147" s="12">
        <f>_xlfn.IFNA(VLOOKUP(A147,'313 expiration'!A$1:E$8,4,FALSE),0)</f>
        <v>0</v>
      </c>
      <c r="G147" s="12">
        <f>_xlfn.IFNA(VLOOKUP(A147,'TIF expiration'!$A$1:$B$3,2,FALSE),0)</f>
        <v>0</v>
      </c>
      <c r="H147" s="49">
        <v>0.91639999999999999</v>
      </c>
      <c r="I147">
        <v>1.0548</v>
      </c>
      <c r="J147" s="49">
        <f t="shared" si="10"/>
        <v>0.08</v>
      </c>
      <c r="K147" s="49">
        <f t="shared" si="11"/>
        <v>5.8399999999999966E-2</v>
      </c>
      <c r="L147" s="49">
        <f t="shared" si="12"/>
        <v>0</v>
      </c>
    </row>
    <row r="148" spans="1:12" x14ac:dyDescent="0.25">
      <c r="A148" s="56">
        <v>37901</v>
      </c>
      <c r="B148" t="s">
        <v>907</v>
      </c>
      <c r="C148" s="12">
        <v>157964304</v>
      </c>
      <c r="D148" s="12">
        <v>157964304</v>
      </c>
      <c r="E148" s="12">
        <f t="shared" si="9"/>
        <v>0</v>
      </c>
      <c r="F148" s="12">
        <f>_xlfn.IFNA(VLOOKUP(A148,'313 expiration'!A$1:E$8,4,FALSE),0)</f>
        <v>0</v>
      </c>
      <c r="G148" s="12">
        <f>_xlfn.IFNA(VLOOKUP(A148,'TIF expiration'!$A$1:$B$3,2,FALSE),0)</f>
        <v>0</v>
      </c>
      <c r="H148" s="49">
        <v>0.89449999999999996</v>
      </c>
      <c r="I148">
        <v>1.0645</v>
      </c>
      <c r="J148" s="49">
        <f t="shared" si="10"/>
        <v>0.08</v>
      </c>
      <c r="K148" s="49">
        <f t="shared" si="11"/>
        <v>0.09</v>
      </c>
      <c r="L148" s="49">
        <f t="shared" si="12"/>
        <v>0</v>
      </c>
    </row>
    <row r="149" spans="1:12" x14ac:dyDescent="0.25">
      <c r="A149" s="56">
        <v>37904</v>
      </c>
      <c r="B149" t="s">
        <v>906</v>
      </c>
      <c r="C149" s="12">
        <v>1358286568</v>
      </c>
      <c r="D149" s="12">
        <v>1358286568</v>
      </c>
      <c r="E149" s="12">
        <f t="shared" si="9"/>
        <v>0</v>
      </c>
      <c r="F149" s="12">
        <f>_xlfn.IFNA(VLOOKUP(A149,'313 expiration'!A$1:E$8,4,FALSE),0)</f>
        <v>0</v>
      </c>
      <c r="G149" s="12">
        <f>_xlfn.IFNA(VLOOKUP(A149,'TIF expiration'!$A$1:$B$3,2,FALSE),0)</f>
        <v>0</v>
      </c>
      <c r="H149" s="49">
        <v>0.91349999999999998</v>
      </c>
      <c r="I149">
        <v>0.96350000000000002</v>
      </c>
      <c r="J149" s="49">
        <f t="shared" si="10"/>
        <v>5.0000000000000044E-2</v>
      </c>
      <c r="K149" s="49">
        <f t="shared" si="11"/>
        <v>0</v>
      </c>
      <c r="L149" s="49">
        <f t="shared" si="12"/>
        <v>0</v>
      </c>
    </row>
    <row r="150" spans="1:12" x14ac:dyDescent="0.25">
      <c r="A150" s="56">
        <v>37907</v>
      </c>
      <c r="B150" t="s">
        <v>905</v>
      </c>
      <c r="C150" s="12">
        <v>447487387</v>
      </c>
      <c r="D150" s="12">
        <v>447487387</v>
      </c>
      <c r="E150" s="12">
        <f t="shared" si="9"/>
        <v>0</v>
      </c>
      <c r="F150" s="12">
        <f>_xlfn.IFNA(VLOOKUP(A150,'313 expiration'!A$1:E$8,4,FALSE),0)</f>
        <v>0</v>
      </c>
      <c r="G150" s="12">
        <f>_xlfn.IFNA(VLOOKUP(A150,'TIF expiration'!$A$1:$B$3,2,FALSE),0)</f>
        <v>0</v>
      </c>
      <c r="H150" s="49">
        <v>0.91639999999999999</v>
      </c>
      <c r="I150">
        <v>0.96640000000000004</v>
      </c>
      <c r="J150" s="49">
        <f t="shared" si="10"/>
        <v>5.0000000000000044E-2</v>
      </c>
      <c r="K150" s="49">
        <f t="shared" si="11"/>
        <v>0</v>
      </c>
      <c r="L150" s="49">
        <f t="shared" si="12"/>
        <v>0</v>
      </c>
    </row>
    <row r="151" spans="1:12" x14ac:dyDescent="0.25">
      <c r="A151" s="56">
        <v>37908</v>
      </c>
      <c r="B151" t="s">
        <v>904</v>
      </c>
      <c r="C151" s="12">
        <v>76445172</v>
      </c>
      <c r="D151" s="12">
        <v>76445172</v>
      </c>
      <c r="E151" s="12">
        <f t="shared" si="9"/>
        <v>0</v>
      </c>
      <c r="F151" s="12">
        <f>_xlfn.IFNA(VLOOKUP(A151,'313 expiration'!A$1:E$8,4,FALSE),0)</f>
        <v>0</v>
      </c>
      <c r="G151" s="12">
        <f>_xlfn.IFNA(VLOOKUP(A151,'TIF expiration'!$A$1:$B$3,2,FALSE),0)</f>
        <v>0</v>
      </c>
      <c r="H151" s="49">
        <v>0.89029999999999998</v>
      </c>
      <c r="I151">
        <v>1.0203</v>
      </c>
      <c r="J151" s="49">
        <f t="shared" si="10"/>
        <v>0.08</v>
      </c>
      <c r="K151" s="49">
        <f t="shared" si="11"/>
        <v>0.05</v>
      </c>
      <c r="L151" s="49">
        <f t="shared" si="12"/>
        <v>0</v>
      </c>
    </row>
    <row r="152" spans="1:12" x14ac:dyDescent="0.25">
      <c r="A152" s="56">
        <v>37909</v>
      </c>
      <c r="B152" t="s">
        <v>903</v>
      </c>
      <c r="C152" s="12">
        <v>95165882</v>
      </c>
      <c r="D152" s="12">
        <v>95165882</v>
      </c>
      <c r="E152" s="12">
        <f t="shared" si="9"/>
        <v>0</v>
      </c>
      <c r="F152" s="12">
        <f>_xlfn.IFNA(VLOOKUP(A152,'313 expiration'!A$1:E$8,4,FALSE),0)</f>
        <v>0</v>
      </c>
      <c r="G152" s="12">
        <f>_xlfn.IFNA(VLOOKUP(A152,'TIF expiration'!$A$1:$B$3,2,FALSE),0)</f>
        <v>0</v>
      </c>
      <c r="H152" s="49">
        <v>0.91639999999999999</v>
      </c>
      <c r="I152">
        <v>1.0547</v>
      </c>
      <c r="J152" s="49">
        <f t="shared" si="10"/>
        <v>0.08</v>
      </c>
      <c r="K152" s="49">
        <f t="shared" si="11"/>
        <v>5.8299999999999977E-2</v>
      </c>
      <c r="L152" s="49">
        <f t="shared" si="12"/>
        <v>0</v>
      </c>
    </row>
    <row r="153" spans="1:12" x14ac:dyDescent="0.25">
      <c r="A153" s="56">
        <v>38901</v>
      </c>
      <c r="B153" t="s">
        <v>902</v>
      </c>
      <c r="C153" s="12">
        <v>520803018</v>
      </c>
      <c r="D153" s="12">
        <v>520803018</v>
      </c>
      <c r="E153" s="12">
        <f t="shared" si="9"/>
        <v>0</v>
      </c>
      <c r="F153" s="12">
        <f>_xlfn.IFNA(VLOOKUP(A153,'313 expiration'!A$1:E$8,4,FALSE),0)</f>
        <v>0</v>
      </c>
      <c r="G153" s="12">
        <f>_xlfn.IFNA(VLOOKUP(A153,'TIF expiration'!$A$1:$B$3,2,FALSE),0)</f>
        <v>0</v>
      </c>
      <c r="H153" s="49">
        <v>0.87319999999999998</v>
      </c>
      <c r="I153">
        <v>0.92320000000000002</v>
      </c>
      <c r="J153" s="49">
        <f t="shared" si="10"/>
        <v>5.0000000000000044E-2</v>
      </c>
      <c r="K153" s="49">
        <f t="shared" si="11"/>
        <v>0</v>
      </c>
      <c r="L153" s="49">
        <f t="shared" si="12"/>
        <v>0</v>
      </c>
    </row>
    <row r="154" spans="1:12" x14ac:dyDescent="0.25">
      <c r="A154" s="56">
        <v>39902</v>
      </c>
      <c r="B154" t="s">
        <v>901</v>
      </c>
      <c r="C154" s="12">
        <v>425774299</v>
      </c>
      <c r="D154" s="12">
        <v>425774299</v>
      </c>
      <c r="E154" s="12">
        <f t="shared" si="9"/>
        <v>0</v>
      </c>
      <c r="F154" s="12">
        <f>_xlfn.IFNA(VLOOKUP(A154,'313 expiration'!A$1:E$8,4,FALSE),0)</f>
        <v>0</v>
      </c>
      <c r="G154" s="12">
        <f>_xlfn.IFNA(VLOOKUP(A154,'TIF expiration'!$A$1:$B$3,2,FALSE),0)</f>
        <v>0</v>
      </c>
      <c r="H154" s="49">
        <v>0.91639999999999999</v>
      </c>
      <c r="I154">
        <v>0.96640000000000004</v>
      </c>
      <c r="J154" s="49">
        <f t="shared" si="10"/>
        <v>5.0000000000000044E-2</v>
      </c>
      <c r="K154" s="49">
        <f t="shared" si="11"/>
        <v>0</v>
      </c>
      <c r="L154" s="49">
        <f t="shared" si="12"/>
        <v>0</v>
      </c>
    </row>
    <row r="155" spans="1:12" x14ac:dyDescent="0.25">
      <c r="A155" s="56">
        <v>39903</v>
      </c>
      <c r="B155" t="s">
        <v>900</v>
      </c>
      <c r="C155" s="12">
        <v>156660449</v>
      </c>
      <c r="D155" s="12">
        <v>156660449</v>
      </c>
      <c r="E155" s="12">
        <f t="shared" si="9"/>
        <v>0</v>
      </c>
      <c r="F155" s="12">
        <f>_xlfn.IFNA(VLOOKUP(A155,'313 expiration'!A$1:E$8,4,FALSE),0)</f>
        <v>0</v>
      </c>
      <c r="G155" s="12">
        <f>_xlfn.IFNA(VLOOKUP(A155,'TIF expiration'!$A$1:$B$3,2,FALSE),0)</f>
        <v>0</v>
      </c>
      <c r="H155" s="49">
        <v>0.88029999999999997</v>
      </c>
      <c r="I155">
        <v>1.0185999999999999</v>
      </c>
      <c r="J155" s="49">
        <f t="shared" si="10"/>
        <v>0.08</v>
      </c>
      <c r="K155" s="49">
        <f t="shared" si="11"/>
        <v>5.8299999999999977E-2</v>
      </c>
      <c r="L155" s="49">
        <f t="shared" si="12"/>
        <v>0</v>
      </c>
    </row>
    <row r="156" spans="1:12" x14ac:dyDescent="0.25">
      <c r="A156" s="56">
        <v>39904</v>
      </c>
      <c r="B156" t="s">
        <v>899</v>
      </c>
      <c r="C156" s="12">
        <v>135221079</v>
      </c>
      <c r="D156" s="12">
        <v>135221079</v>
      </c>
      <c r="E156" s="12">
        <f t="shared" si="9"/>
        <v>0</v>
      </c>
      <c r="F156" s="12">
        <f>_xlfn.IFNA(VLOOKUP(A156,'313 expiration'!A$1:E$8,4,FALSE),0)</f>
        <v>0</v>
      </c>
      <c r="G156" s="12">
        <f>_xlfn.IFNA(VLOOKUP(A156,'TIF expiration'!$A$1:$B$3,2,FALSE),0)</f>
        <v>0</v>
      </c>
      <c r="H156" s="49">
        <v>0.91639999999999999</v>
      </c>
      <c r="I156">
        <v>1.0547</v>
      </c>
      <c r="J156" s="49">
        <f t="shared" si="10"/>
        <v>0.08</v>
      </c>
      <c r="K156" s="49">
        <f t="shared" si="11"/>
        <v>5.8299999999999977E-2</v>
      </c>
      <c r="L156" s="49">
        <f t="shared" si="12"/>
        <v>0</v>
      </c>
    </row>
    <row r="157" spans="1:12" x14ac:dyDescent="0.25">
      <c r="A157" s="56">
        <v>39905</v>
      </c>
      <c r="B157" t="s">
        <v>411</v>
      </c>
      <c r="C157" s="12">
        <v>85754057</v>
      </c>
      <c r="D157" s="12">
        <v>85754057</v>
      </c>
      <c r="E157" s="12">
        <f t="shared" si="9"/>
        <v>0</v>
      </c>
      <c r="F157" s="12">
        <f>_xlfn.IFNA(VLOOKUP(A157,'313 expiration'!A$1:E$8,4,FALSE),0)</f>
        <v>0</v>
      </c>
      <c r="G157" s="12">
        <f>_xlfn.IFNA(VLOOKUP(A157,'TIF expiration'!$A$1:$B$3,2,FALSE),0)</f>
        <v>0</v>
      </c>
      <c r="H157" s="49">
        <v>0.91639999999999999</v>
      </c>
      <c r="I157">
        <v>0.96640000000000004</v>
      </c>
      <c r="J157" s="49">
        <f t="shared" si="10"/>
        <v>5.0000000000000044E-2</v>
      </c>
      <c r="K157" s="49">
        <f t="shared" si="11"/>
        <v>0</v>
      </c>
      <c r="L157" s="49">
        <f t="shared" si="12"/>
        <v>0</v>
      </c>
    </row>
    <row r="158" spans="1:12" x14ac:dyDescent="0.25">
      <c r="A158" s="56">
        <v>40901</v>
      </c>
      <c r="B158" t="s">
        <v>898</v>
      </c>
      <c r="C158" s="12">
        <v>53926313</v>
      </c>
      <c r="D158" s="12">
        <v>53926313</v>
      </c>
      <c r="E158" s="12">
        <f t="shared" si="9"/>
        <v>0</v>
      </c>
      <c r="F158" s="12">
        <f>_xlfn.IFNA(VLOOKUP(A158,'313 expiration'!A$1:E$8,4,FALSE),0)</f>
        <v>0</v>
      </c>
      <c r="G158" s="12">
        <f>_xlfn.IFNA(VLOOKUP(A158,'TIF expiration'!$A$1:$B$3,2,FALSE),0)</f>
        <v>0</v>
      </c>
      <c r="H158" s="49">
        <v>0.91639999999999999</v>
      </c>
      <c r="I158">
        <v>0.96640000000000004</v>
      </c>
      <c r="J158" s="49">
        <f t="shared" si="10"/>
        <v>5.0000000000000044E-2</v>
      </c>
      <c r="K158" s="49">
        <f t="shared" si="11"/>
        <v>0</v>
      </c>
      <c r="L158" s="49">
        <f t="shared" si="12"/>
        <v>0</v>
      </c>
    </row>
    <row r="159" spans="1:12" x14ac:dyDescent="0.25">
      <c r="A159" s="56">
        <v>40902</v>
      </c>
      <c r="B159" t="s">
        <v>897</v>
      </c>
      <c r="C159" s="12">
        <v>450198556</v>
      </c>
      <c r="D159" s="12">
        <v>450198556</v>
      </c>
      <c r="E159" s="12">
        <f t="shared" si="9"/>
        <v>0</v>
      </c>
      <c r="F159" s="12">
        <f>_xlfn.IFNA(VLOOKUP(A159,'313 expiration'!A$1:E$8,4,FALSE),0)</f>
        <v>0</v>
      </c>
      <c r="G159" s="12">
        <f>_xlfn.IFNA(VLOOKUP(A159,'TIF expiration'!$A$1:$B$3,2,FALSE),0)</f>
        <v>0</v>
      </c>
      <c r="H159" s="49">
        <v>0.91639999999999999</v>
      </c>
      <c r="I159">
        <v>0.96640000000000004</v>
      </c>
      <c r="J159" s="49">
        <f t="shared" si="10"/>
        <v>5.0000000000000044E-2</v>
      </c>
      <c r="K159" s="49">
        <f t="shared" si="11"/>
        <v>0</v>
      </c>
      <c r="L159" s="49">
        <f t="shared" si="12"/>
        <v>0</v>
      </c>
    </row>
    <row r="160" spans="1:12" x14ac:dyDescent="0.25">
      <c r="A160" s="56">
        <v>41901</v>
      </c>
      <c r="B160" t="s">
        <v>896</v>
      </c>
      <c r="C160" s="12">
        <v>140601121</v>
      </c>
      <c r="D160" s="12">
        <v>140601121</v>
      </c>
      <c r="E160" s="12">
        <f t="shared" si="9"/>
        <v>0</v>
      </c>
      <c r="F160" s="12">
        <f>_xlfn.IFNA(VLOOKUP(A160,'313 expiration'!A$1:E$8,4,FALSE),0)</f>
        <v>0</v>
      </c>
      <c r="G160" s="12">
        <f>_xlfn.IFNA(VLOOKUP(A160,'TIF expiration'!$A$1:$B$3,2,FALSE),0)</f>
        <v>0</v>
      </c>
      <c r="H160" s="49">
        <v>0.91639999999999999</v>
      </c>
      <c r="I160">
        <v>0.99640000000000006</v>
      </c>
      <c r="J160" s="49">
        <f t="shared" si="10"/>
        <v>0.08</v>
      </c>
      <c r="K160" s="49">
        <f t="shared" si="11"/>
        <v>6.9388939039072284E-17</v>
      </c>
      <c r="L160" s="49">
        <f t="shared" si="12"/>
        <v>0</v>
      </c>
    </row>
    <row r="161" spans="1:12" x14ac:dyDescent="0.25">
      <c r="A161" s="56">
        <v>41902</v>
      </c>
      <c r="B161" t="s">
        <v>895</v>
      </c>
      <c r="C161" s="12">
        <v>254533299</v>
      </c>
      <c r="D161" s="12">
        <v>251314789</v>
      </c>
      <c r="E161" s="12">
        <f t="shared" si="9"/>
        <v>6437020</v>
      </c>
      <c r="F161" s="12">
        <f>_xlfn.IFNA(VLOOKUP(A161,'313 expiration'!A$1:E$8,4,FALSE),0)</f>
        <v>0</v>
      </c>
      <c r="G161" s="12">
        <f>_xlfn.IFNA(VLOOKUP(A161,'TIF expiration'!$A$1:$B$3,2,FALSE),0)</f>
        <v>0</v>
      </c>
      <c r="H161" s="49">
        <v>0.91639999999999999</v>
      </c>
      <c r="I161">
        <v>0.96640000000000004</v>
      </c>
      <c r="J161" s="49">
        <f t="shared" si="10"/>
        <v>5.0000000000000044E-2</v>
      </c>
      <c r="K161" s="49">
        <f t="shared" si="11"/>
        <v>0</v>
      </c>
      <c r="L161" s="49">
        <f t="shared" si="12"/>
        <v>0</v>
      </c>
    </row>
    <row r="162" spans="1:12" x14ac:dyDescent="0.25">
      <c r="A162" s="56">
        <v>42901</v>
      </c>
      <c r="B162" t="s">
        <v>894</v>
      </c>
      <c r="C162" s="12">
        <v>209847773</v>
      </c>
      <c r="D162" s="12">
        <v>209847773</v>
      </c>
      <c r="E162" s="12">
        <f t="shared" si="9"/>
        <v>0</v>
      </c>
      <c r="F162" s="12">
        <f>_xlfn.IFNA(VLOOKUP(A162,'313 expiration'!A$1:E$8,4,FALSE),0)</f>
        <v>0</v>
      </c>
      <c r="G162" s="12">
        <f>_xlfn.IFNA(VLOOKUP(A162,'TIF expiration'!$A$1:$B$3,2,FALSE),0)</f>
        <v>0</v>
      </c>
      <c r="H162" s="49">
        <v>0.91639999999999999</v>
      </c>
      <c r="I162">
        <v>1.0547</v>
      </c>
      <c r="J162" s="49">
        <f t="shared" si="10"/>
        <v>0.08</v>
      </c>
      <c r="K162" s="49">
        <f t="shared" si="11"/>
        <v>5.8299999999999977E-2</v>
      </c>
      <c r="L162" s="49">
        <f t="shared" si="12"/>
        <v>0</v>
      </c>
    </row>
    <row r="163" spans="1:12" x14ac:dyDescent="0.25">
      <c r="A163" s="56">
        <v>42903</v>
      </c>
      <c r="B163" t="s">
        <v>893</v>
      </c>
      <c r="C163" s="12">
        <v>107734932</v>
      </c>
      <c r="D163" s="12">
        <v>107734932</v>
      </c>
      <c r="E163" s="12">
        <f t="shared" si="9"/>
        <v>0</v>
      </c>
      <c r="F163" s="12">
        <f>_xlfn.IFNA(VLOOKUP(A163,'313 expiration'!A$1:E$8,4,FALSE),0)</f>
        <v>0</v>
      </c>
      <c r="G163" s="12">
        <f>_xlfn.IFNA(VLOOKUP(A163,'TIF expiration'!$A$1:$B$3,2,FALSE),0)</f>
        <v>0</v>
      </c>
      <c r="H163" s="49">
        <v>0.91639999999999999</v>
      </c>
      <c r="I163">
        <v>0.96640000000000004</v>
      </c>
      <c r="J163" s="49">
        <f t="shared" si="10"/>
        <v>5.0000000000000044E-2</v>
      </c>
      <c r="K163" s="49">
        <f t="shared" si="11"/>
        <v>0</v>
      </c>
      <c r="L163" s="49">
        <f t="shared" si="12"/>
        <v>0</v>
      </c>
    </row>
    <row r="164" spans="1:12" x14ac:dyDescent="0.25">
      <c r="A164" s="56">
        <v>42905</v>
      </c>
      <c r="B164" t="s">
        <v>892</v>
      </c>
      <c r="C164" s="12">
        <v>130877848</v>
      </c>
      <c r="D164" s="12">
        <v>130877848</v>
      </c>
      <c r="E164" s="12">
        <f t="shared" si="9"/>
        <v>0</v>
      </c>
      <c r="F164" s="12">
        <f>_xlfn.IFNA(VLOOKUP(A164,'313 expiration'!A$1:E$8,4,FALSE),0)</f>
        <v>0</v>
      </c>
      <c r="G164" s="12">
        <f>_xlfn.IFNA(VLOOKUP(A164,'TIF expiration'!$A$1:$B$3,2,FALSE),0)</f>
        <v>0</v>
      </c>
      <c r="H164" s="49">
        <v>0.91639999999999999</v>
      </c>
      <c r="I164">
        <v>1.0547</v>
      </c>
      <c r="J164" s="49">
        <f t="shared" si="10"/>
        <v>0.08</v>
      </c>
      <c r="K164" s="49">
        <f t="shared" si="11"/>
        <v>5.8299999999999977E-2</v>
      </c>
      <c r="L164" s="49">
        <f t="shared" si="12"/>
        <v>0</v>
      </c>
    </row>
    <row r="165" spans="1:12" x14ac:dyDescent="0.25">
      <c r="A165" s="56">
        <v>43901</v>
      </c>
      <c r="B165" t="s">
        <v>891</v>
      </c>
      <c r="C165" s="12">
        <v>15549658232</v>
      </c>
      <c r="D165" s="12">
        <v>15549658232</v>
      </c>
      <c r="E165" s="12">
        <f t="shared" si="9"/>
        <v>0</v>
      </c>
      <c r="F165" s="12">
        <f>_xlfn.IFNA(VLOOKUP(A165,'313 expiration'!A$1:E$8,4,FALSE),0)</f>
        <v>0</v>
      </c>
      <c r="G165" s="12">
        <f>_xlfn.IFNA(VLOOKUP(A165,'TIF expiration'!$A$1:$B$3,2,FALSE),0)</f>
        <v>0</v>
      </c>
      <c r="H165" s="49">
        <v>0.90359999999999996</v>
      </c>
      <c r="I165">
        <v>1.0225</v>
      </c>
      <c r="J165" s="49">
        <f t="shared" si="10"/>
        <v>0.08</v>
      </c>
      <c r="K165" s="49">
        <f t="shared" si="11"/>
        <v>3.8900000000000004E-2</v>
      </c>
      <c r="L165" s="49">
        <f t="shared" si="12"/>
        <v>0</v>
      </c>
    </row>
    <row r="166" spans="1:12" x14ac:dyDescent="0.25">
      <c r="A166" s="56">
        <v>43902</v>
      </c>
      <c r="B166" t="s">
        <v>890</v>
      </c>
      <c r="C166" s="12">
        <v>1683311173</v>
      </c>
      <c r="D166" s="12">
        <v>1683311173</v>
      </c>
      <c r="E166" s="12">
        <f t="shared" si="9"/>
        <v>0</v>
      </c>
      <c r="F166" s="12">
        <f>_xlfn.IFNA(VLOOKUP(A166,'313 expiration'!A$1:E$8,4,FALSE),0)</f>
        <v>0</v>
      </c>
      <c r="G166" s="12">
        <f>_xlfn.IFNA(VLOOKUP(A166,'TIF expiration'!$A$1:$B$3,2,FALSE),0)</f>
        <v>0</v>
      </c>
      <c r="H166" s="49">
        <v>0.83630000000000004</v>
      </c>
      <c r="I166">
        <v>0.97460000000000002</v>
      </c>
      <c r="J166" s="49">
        <f t="shared" si="10"/>
        <v>0.08</v>
      </c>
      <c r="K166" s="49">
        <f t="shared" si="11"/>
        <v>5.8299999999999977E-2</v>
      </c>
      <c r="L166" s="49">
        <f t="shared" si="12"/>
        <v>0</v>
      </c>
    </row>
    <row r="167" spans="1:12" x14ac:dyDescent="0.25">
      <c r="A167" s="56">
        <v>43903</v>
      </c>
      <c r="B167" t="s">
        <v>889</v>
      </c>
      <c r="C167" s="12">
        <v>1776562052</v>
      </c>
      <c r="D167" s="12">
        <v>1776562052</v>
      </c>
      <c r="E167" s="12">
        <f t="shared" si="9"/>
        <v>0</v>
      </c>
      <c r="F167" s="12">
        <f>_xlfn.IFNA(VLOOKUP(A167,'313 expiration'!A$1:E$8,4,FALSE),0)</f>
        <v>0</v>
      </c>
      <c r="G167" s="12">
        <f>_xlfn.IFNA(VLOOKUP(A167,'TIF expiration'!$A$1:$B$3,2,FALSE),0)</f>
        <v>0</v>
      </c>
      <c r="H167" s="49">
        <v>0.86429999999999996</v>
      </c>
      <c r="I167">
        <v>0.98320000000000007</v>
      </c>
      <c r="J167" s="49">
        <f t="shared" si="10"/>
        <v>0.08</v>
      </c>
      <c r="K167" s="49">
        <f t="shared" si="11"/>
        <v>3.8900000000000115E-2</v>
      </c>
      <c r="L167" s="49">
        <f t="shared" si="12"/>
        <v>0</v>
      </c>
    </row>
    <row r="168" spans="1:12" x14ac:dyDescent="0.25">
      <c r="A168" s="56">
        <v>43904</v>
      </c>
      <c r="B168" t="s">
        <v>888</v>
      </c>
      <c r="C168" s="12">
        <v>766440173</v>
      </c>
      <c r="D168" s="12">
        <v>766440173</v>
      </c>
      <c r="E168" s="12">
        <f t="shared" si="9"/>
        <v>0</v>
      </c>
      <c r="F168" s="12">
        <f>_xlfn.IFNA(VLOOKUP(A168,'313 expiration'!A$1:E$8,4,FALSE),0)</f>
        <v>0</v>
      </c>
      <c r="G168" s="12">
        <f>_xlfn.IFNA(VLOOKUP(A168,'TIF expiration'!$A$1:$B$3,2,FALSE),0)</f>
        <v>0</v>
      </c>
      <c r="H168" s="49">
        <v>0.86360000000000003</v>
      </c>
      <c r="I168">
        <v>1.0019</v>
      </c>
      <c r="J168" s="49">
        <f t="shared" si="10"/>
        <v>0.08</v>
      </c>
      <c r="K168" s="49">
        <f t="shared" si="11"/>
        <v>5.8299999999999977E-2</v>
      </c>
      <c r="L168" s="49">
        <f t="shared" si="12"/>
        <v>0</v>
      </c>
    </row>
    <row r="169" spans="1:12" x14ac:dyDescent="0.25">
      <c r="A169" s="56">
        <v>43905</v>
      </c>
      <c r="B169" t="s">
        <v>887</v>
      </c>
      <c r="C169" s="12">
        <v>43895017951</v>
      </c>
      <c r="D169" s="12">
        <v>43895017951</v>
      </c>
      <c r="E169" s="12">
        <f t="shared" si="9"/>
        <v>0</v>
      </c>
      <c r="F169" s="12">
        <f>_xlfn.IFNA(VLOOKUP(A169,'313 expiration'!A$1:E$8,4,FALSE),0)</f>
        <v>0</v>
      </c>
      <c r="G169" s="12">
        <f>_xlfn.IFNA(VLOOKUP(A169,'TIF expiration'!$A$1:$B$3,2,FALSE),0)</f>
        <v>0</v>
      </c>
      <c r="H169" s="49">
        <v>0.90190000000000003</v>
      </c>
      <c r="I169">
        <v>1.0402</v>
      </c>
      <c r="J169" s="49">
        <f t="shared" si="10"/>
        <v>0.08</v>
      </c>
      <c r="K169" s="49">
        <f t="shared" si="11"/>
        <v>5.8299999999999977E-2</v>
      </c>
      <c r="L169" s="49">
        <f t="shared" si="12"/>
        <v>0</v>
      </c>
    </row>
    <row r="170" spans="1:12" x14ac:dyDescent="0.25">
      <c r="A170" s="56">
        <v>43907</v>
      </c>
      <c r="B170" t="s">
        <v>886</v>
      </c>
      <c r="C170" s="12">
        <v>17254817734</v>
      </c>
      <c r="D170" s="12">
        <v>17254817734</v>
      </c>
      <c r="E170" s="12">
        <f t="shared" si="9"/>
        <v>0</v>
      </c>
      <c r="F170" s="12">
        <f>_xlfn.IFNA(VLOOKUP(A170,'313 expiration'!A$1:E$8,4,FALSE),0)</f>
        <v>0</v>
      </c>
      <c r="G170" s="12">
        <f>_xlfn.IFNA(VLOOKUP(A170,'TIF expiration'!$A$1:$B$3,2,FALSE),0)</f>
        <v>0</v>
      </c>
      <c r="H170" s="49">
        <v>0.91639999999999999</v>
      </c>
      <c r="I170">
        <v>1.0547</v>
      </c>
      <c r="J170" s="49">
        <f t="shared" si="10"/>
        <v>0.08</v>
      </c>
      <c r="K170" s="49">
        <f t="shared" si="11"/>
        <v>5.8299999999999977E-2</v>
      </c>
      <c r="L170" s="49">
        <f t="shared" si="12"/>
        <v>0</v>
      </c>
    </row>
    <row r="171" spans="1:12" x14ac:dyDescent="0.25">
      <c r="A171" s="56">
        <v>43908</v>
      </c>
      <c r="B171" t="s">
        <v>885</v>
      </c>
      <c r="C171" s="12">
        <v>1747562860</v>
      </c>
      <c r="D171" s="12">
        <v>1747562860</v>
      </c>
      <c r="E171" s="12">
        <f t="shared" si="9"/>
        <v>0</v>
      </c>
      <c r="F171" s="12">
        <f>_xlfn.IFNA(VLOOKUP(A171,'313 expiration'!A$1:E$8,4,FALSE),0)</f>
        <v>0</v>
      </c>
      <c r="G171" s="12">
        <f>_xlfn.IFNA(VLOOKUP(A171,'TIF expiration'!$A$1:$B$3,2,FALSE),0)</f>
        <v>0</v>
      </c>
      <c r="H171" s="49">
        <v>0.82469999999999999</v>
      </c>
      <c r="I171">
        <v>0.96300000000000008</v>
      </c>
      <c r="J171" s="49">
        <f t="shared" si="10"/>
        <v>0.08</v>
      </c>
      <c r="K171" s="49">
        <f t="shared" si="11"/>
        <v>5.8300000000000088E-2</v>
      </c>
      <c r="L171" s="49">
        <f t="shared" si="12"/>
        <v>0</v>
      </c>
    </row>
    <row r="172" spans="1:12" x14ac:dyDescent="0.25">
      <c r="A172" s="56">
        <v>43910</v>
      </c>
      <c r="B172" t="s">
        <v>884</v>
      </c>
      <c r="C172" s="12">
        <v>58287654247</v>
      </c>
      <c r="D172" s="12">
        <v>58287654247</v>
      </c>
      <c r="E172" s="12">
        <f t="shared" si="9"/>
        <v>0</v>
      </c>
      <c r="F172" s="12">
        <f>_xlfn.IFNA(VLOOKUP(A172,'313 expiration'!A$1:E$8,4,FALSE),0)</f>
        <v>0</v>
      </c>
      <c r="G172" s="12">
        <f>_xlfn.IFNA(VLOOKUP(A172,'TIF expiration'!$A$1:$B$3,2,FALSE),0)</f>
        <v>0</v>
      </c>
      <c r="H172" s="49">
        <v>0.91639999999999999</v>
      </c>
      <c r="I172">
        <v>1.0548</v>
      </c>
      <c r="J172" s="49">
        <f t="shared" si="10"/>
        <v>0.08</v>
      </c>
      <c r="K172" s="49">
        <f t="shared" si="11"/>
        <v>5.8399999999999966E-2</v>
      </c>
      <c r="L172" s="49">
        <f t="shared" si="12"/>
        <v>0</v>
      </c>
    </row>
    <row r="173" spans="1:12" x14ac:dyDescent="0.25">
      <c r="A173" s="56">
        <v>43911</v>
      </c>
      <c r="B173" t="s">
        <v>883</v>
      </c>
      <c r="C173" s="12">
        <v>1736013519</v>
      </c>
      <c r="D173" s="12">
        <v>1736013519</v>
      </c>
      <c r="E173" s="12">
        <f t="shared" si="9"/>
        <v>0</v>
      </c>
      <c r="F173" s="12">
        <f>_xlfn.IFNA(VLOOKUP(A173,'313 expiration'!A$1:E$8,4,FALSE),0)</f>
        <v>0</v>
      </c>
      <c r="G173" s="12">
        <f>_xlfn.IFNA(VLOOKUP(A173,'TIF expiration'!$A$1:$B$3,2,FALSE),0)</f>
        <v>0</v>
      </c>
      <c r="H173" s="49">
        <v>0.83150000000000002</v>
      </c>
      <c r="I173">
        <v>0.9698</v>
      </c>
      <c r="J173" s="49">
        <f t="shared" si="10"/>
        <v>0.08</v>
      </c>
      <c r="K173" s="49">
        <f t="shared" si="11"/>
        <v>5.8299999999999977E-2</v>
      </c>
      <c r="L173" s="49">
        <f t="shared" si="12"/>
        <v>0</v>
      </c>
    </row>
    <row r="174" spans="1:12" x14ac:dyDescent="0.25">
      <c r="A174" s="56">
        <v>43912</v>
      </c>
      <c r="B174" t="s">
        <v>882</v>
      </c>
      <c r="C174" s="12">
        <v>10972050959</v>
      </c>
      <c r="D174" s="12">
        <v>10972050959</v>
      </c>
      <c r="E174" s="12">
        <f t="shared" si="9"/>
        <v>0</v>
      </c>
      <c r="F174" s="12">
        <f>_xlfn.IFNA(VLOOKUP(A174,'313 expiration'!A$1:E$8,4,FALSE),0)</f>
        <v>0</v>
      </c>
      <c r="G174" s="12">
        <f>_xlfn.IFNA(VLOOKUP(A174,'TIF expiration'!$A$1:$B$3,2,FALSE),0)</f>
        <v>0</v>
      </c>
      <c r="H174" s="49">
        <v>0.85440000000000005</v>
      </c>
      <c r="I174">
        <v>0.99270000000000003</v>
      </c>
      <c r="J174" s="49">
        <f t="shared" si="10"/>
        <v>0.08</v>
      </c>
      <c r="K174" s="49">
        <f t="shared" si="11"/>
        <v>5.8299999999999977E-2</v>
      </c>
      <c r="L174" s="49">
        <f t="shared" si="12"/>
        <v>0</v>
      </c>
    </row>
    <row r="175" spans="1:12" x14ac:dyDescent="0.25">
      <c r="A175" s="56">
        <v>43914</v>
      </c>
      <c r="B175" t="s">
        <v>175</v>
      </c>
      <c r="C175" s="12">
        <v>7329894219</v>
      </c>
      <c r="D175" s="12">
        <v>7329894219</v>
      </c>
      <c r="E175" s="12">
        <f t="shared" si="9"/>
        <v>0</v>
      </c>
      <c r="F175" s="12">
        <f>_xlfn.IFNA(VLOOKUP(A175,'313 expiration'!A$1:E$8,4,FALSE),0)</f>
        <v>0</v>
      </c>
      <c r="G175" s="12">
        <f>_xlfn.IFNA(VLOOKUP(A175,'TIF expiration'!$A$1:$B$3,2,FALSE),0)</f>
        <v>0</v>
      </c>
      <c r="H175" s="49">
        <v>0.91220000000000001</v>
      </c>
      <c r="I175">
        <v>1.0505</v>
      </c>
      <c r="J175" s="49">
        <f t="shared" si="10"/>
        <v>0.08</v>
      </c>
      <c r="K175" s="49">
        <f t="shared" si="11"/>
        <v>5.8299999999999977E-2</v>
      </c>
      <c r="L175" s="49">
        <f t="shared" si="12"/>
        <v>0</v>
      </c>
    </row>
    <row r="176" spans="1:12" x14ac:dyDescent="0.25">
      <c r="A176" s="56">
        <v>43917</v>
      </c>
      <c r="B176" t="s">
        <v>881</v>
      </c>
      <c r="C176" s="12">
        <v>326434415</v>
      </c>
      <c r="D176" s="12">
        <v>326434415</v>
      </c>
      <c r="E176" s="12">
        <f t="shared" si="9"/>
        <v>0</v>
      </c>
      <c r="F176" s="12">
        <f>_xlfn.IFNA(VLOOKUP(A176,'313 expiration'!A$1:E$8,4,FALSE),0)</f>
        <v>0</v>
      </c>
      <c r="G176" s="12">
        <f>_xlfn.IFNA(VLOOKUP(A176,'TIF expiration'!$A$1:$B$3,2,FALSE),0)</f>
        <v>0</v>
      </c>
      <c r="H176" s="49">
        <v>0.88570000000000004</v>
      </c>
      <c r="I176">
        <v>1.024</v>
      </c>
      <c r="J176" s="49">
        <f t="shared" si="10"/>
        <v>0.08</v>
      </c>
      <c r="K176" s="49">
        <f t="shared" si="11"/>
        <v>5.8299999999999977E-2</v>
      </c>
      <c r="L176" s="49">
        <f t="shared" si="12"/>
        <v>0</v>
      </c>
    </row>
    <row r="177" spans="1:12" x14ac:dyDescent="0.25">
      <c r="A177" s="56">
        <v>43918</v>
      </c>
      <c r="B177" t="s">
        <v>880</v>
      </c>
      <c r="C177" s="12">
        <v>1197444251</v>
      </c>
      <c r="D177" s="12">
        <v>1197444251</v>
      </c>
      <c r="E177" s="12">
        <f t="shared" si="9"/>
        <v>0</v>
      </c>
      <c r="F177" s="12">
        <f>_xlfn.IFNA(VLOOKUP(A177,'313 expiration'!A$1:E$8,4,FALSE),0)</f>
        <v>0</v>
      </c>
      <c r="G177" s="12">
        <f>_xlfn.IFNA(VLOOKUP(A177,'TIF expiration'!$A$1:$B$3,2,FALSE),0)</f>
        <v>0</v>
      </c>
      <c r="H177" s="49">
        <v>0.84789999999999999</v>
      </c>
      <c r="I177">
        <v>0.98620000000000008</v>
      </c>
      <c r="J177" s="49">
        <f t="shared" si="10"/>
        <v>0.08</v>
      </c>
      <c r="K177" s="49">
        <f t="shared" si="11"/>
        <v>5.8300000000000088E-2</v>
      </c>
      <c r="L177" s="49">
        <f t="shared" si="12"/>
        <v>0</v>
      </c>
    </row>
    <row r="178" spans="1:12" x14ac:dyDescent="0.25">
      <c r="A178" s="56">
        <v>43919</v>
      </c>
      <c r="B178" t="s">
        <v>879</v>
      </c>
      <c r="C178" s="12">
        <v>2880725454</v>
      </c>
      <c r="D178" s="12">
        <v>2880725454</v>
      </c>
      <c r="E178" s="12">
        <f t="shared" si="9"/>
        <v>0</v>
      </c>
      <c r="F178" s="12">
        <f>_xlfn.IFNA(VLOOKUP(A178,'313 expiration'!A$1:E$8,4,FALSE),0)</f>
        <v>0</v>
      </c>
      <c r="G178" s="12">
        <f>_xlfn.IFNA(VLOOKUP(A178,'TIF expiration'!$A$1:$B$3,2,FALSE),0)</f>
        <v>0</v>
      </c>
      <c r="H178" s="49">
        <v>0.91639999999999999</v>
      </c>
      <c r="I178">
        <v>1.0547</v>
      </c>
      <c r="J178" s="49">
        <f t="shared" si="10"/>
        <v>0.08</v>
      </c>
      <c r="K178" s="49">
        <f t="shared" si="11"/>
        <v>5.8299999999999977E-2</v>
      </c>
      <c r="L178" s="49">
        <f t="shared" si="12"/>
        <v>0</v>
      </c>
    </row>
    <row r="179" spans="1:12" x14ac:dyDescent="0.25">
      <c r="A179" s="56">
        <v>44902</v>
      </c>
      <c r="B179" t="s">
        <v>878</v>
      </c>
      <c r="C179" s="12">
        <v>198149907</v>
      </c>
      <c r="D179" s="12">
        <v>198149907</v>
      </c>
      <c r="E179" s="12">
        <f t="shared" si="9"/>
        <v>0</v>
      </c>
      <c r="F179" s="12">
        <f>_xlfn.IFNA(VLOOKUP(A179,'313 expiration'!A$1:E$8,4,FALSE),0)</f>
        <v>0</v>
      </c>
      <c r="G179" s="12">
        <f>_xlfn.IFNA(VLOOKUP(A179,'TIF expiration'!$A$1:$B$3,2,FALSE),0)</f>
        <v>0</v>
      </c>
      <c r="H179" s="49">
        <v>0.89539999999999997</v>
      </c>
      <c r="I179">
        <v>0.94540000000000002</v>
      </c>
      <c r="J179" s="49">
        <f t="shared" si="10"/>
        <v>5.0000000000000044E-2</v>
      </c>
      <c r="K179" s="49">
        <f t="shared" si="11"/>
        <v>0</v>
      </c>
      <c r="L179" s="49">
        <f t="shared" si="12"/>
        <v>0</v>
      </c>
    </row>
    <row r="180" spans="1:12" x14ac:dyDescent="0.25">
      <c r="A180" s="56">
        <v>45902</v>
      </c>
      <c r="B180" t="s">
        <v>877</v>
      </c>
      <c r="C180" s="12">
        <v>1256859326</v>
      </c>
      <c r="D180" s="12">
        <v>1256859326</v>
      </c>
      <c r="E180" s="12">
        <f t="shared" si="9"/>
        <v>0</v>
      </c>
      <c r="F180" s="12">
        <f>_xlfn.IFNA(VLOOKUP(A180,'313 expiration'!A$1:E$8,4,FALSE),0)</f>
        <v>0</v>
      </c>
      <c r="G180" s="12">
        <f>_xlfn.IFNA(VLOOKUP(A180,'TIF expiration'!$A$1:$B$3,2,FALSE),0)</f>
        <v>0</v>
      </c>
      <c r="H180" s="49">
        <v>0.9103</v>
      </c>
      <c r="I180">
        <v>0.96030000000000004</v>
      </c>
      <c r="J180" s="49">
        <f t="shared" si="10"/>
        <v>5.0000000000000044E-2</v>
      </c>
      <c r="K180" s="49">
        <f t="shared" si="11"/>
        <v>0</v>
      </c>
      <c r="L180" s="49">
        <f t="shared" si="12"/>
        <v>0</v>
      </c>
    </row>
    <row r="181" spans="1:12" x14ac:dyDescent="0.25">
      <c r="A181" s="56">
        <v>45903</v>
      </c>
      <c r="B181" t="s">
        <v>876</v>
      </c>
      <c r="C181" s="12">
        <v>852284231</v>
      </c>
      <c r="D181" s="12">
        <v>852284231</v>
      </c>
      <c r="E181" s="12">
        <f t="shared" si="9"/>
        <v>0</v>
      </c>
      <c r="F181" s="12">
        <f>_xlfn.IFNA(VLOOKUP(A181,'313 expiration'!A$1:E$8,4,FALSE),0)</f>
        <v>0</v>
      </c>
      <c r="G181" s="12">
        <f>_xlfn.IFNA(VLOOKUP(A181,'TIF expiration'!$A$1:$B$3,2,FALSE),0)</f>
        <v>0</v>
      </c>
      <c r="H181" s="49">
        <v>0.91639999999999999</v>
      </c>
      <c r="I181">
        <v>0.96640000000000004</v>
      </c>
      <c r="J181" s="49">
        <f t="shared" si="10"/>
        <v>5.0000000000000044E-2</v>
      </c>
      <c r="K181" s="49">
        <f t="shared" si="11"/>
        <v>0</v>
      </c>
      <c r="L181" s="49">
        <f t="shared" si="12"/>
        <v>0</v>
      </c>
    </row>
    <row r="182" spans="1:12" x14ac:dyDescent="0.25">
      <c r="A182" s="56">
        <v>45905</v>
      </c>
      <c r="B182" t="s">
        <v>875</v>
      </c>
      <c r="C182" s="12">
        <v>434039612</v>
      </c>
      <c r="D182" s="12">
        <v>434039612</v>
      </c>
      <c r="E182" s="12">
        <f t="shared" si="9"/>
        <v>0</v>
      </c>
      <c r="F182" s="12">
        <f>_xlfn.IFNA(VLOOKUP(A182,'313 expiration'!A$1:E$8,4,FALSE),0)</f>
        <v>0</v>
      </c>
      <c r="G182" s="12">
        <f>_xlfn.IFNA(VLOOKUP(A182,'TIF expiration'!$A$1:$B$3,2,FALSE),0)</f>
        <v>0</v>
      </c>
      <c r="H182" s="49">
        <v>0.90359999999999996</v>
      </c>
      <c r="I182">
        <v>0.9536</v>
      </c>
      <c r="J182" s="49">
        <f t="shared" si="10"/>
        <v>5.0000000000000044E-2</v>
      </c>
      <c r="K182" s="49">
        <f t="shared" si="11"/>
        <v>0</v>
      </c>
      <c r="L182" s="49">
        <f t="shared" si="12"/>
        <v>0</v>
      </c>
    </row>
    <row r="183" spans="1:12" x14ac:dyDescent="0.25">
      <c r="A183" s="56">
        <v>46901</v>
      </c>
      <c r="B183" t="s">
        <v>874</v>
      </c>
      <c r="C183" s="12">
        <v>6515992926</v>
      </c>
      <c r="D183" s="12">
        <v>6515992926</v>
      </c>
      <c r="E183" s="12">
        <f t="shared" si="9"/>
        <v>0</v>
      </c>
      <c r="F183" s="12">
        <f>_xlfn.IFNA(VLOOKUP(A183,'313 expiration'!A$1:E$8,4,FALSE),0)</f>
        <v>0</v>
      </c>
      <c r="G183" s="12">
        <f>_xlfn.IFNA(VLOOKUP(A183,'TIF expiration'!$A$1:$B$3,2,FALSE),0)</f>
        <v>0</v>
      </c>
      <c r="H183" s="49">
        <v>0.84750000000000003</v>
      </c>
      <c r="I183">
        <v>0.89750000000000008</v>
      </c>
      <c r="J183" s="49">
        <f t="shared" si="10"/>
        <v>5.0000000000000044E-2</v>
      </c>
      <c r="K183" s="49">
        <f t="shared" si="11"/>
        <v>0</v>
      </c>
      <c r="L183" s="49">
        <f t="shared" si="12"/>
        <v>0</v>
      </c>
    </row>
    <row r="184" spans="1:12" x14ac:dyDescent="0.25">
      <c r="A184" s="56">
        <v>46902</v>
      </c>
      <c r="B184" t="s">
        <v>873</v>
      </c>
      <c r="C184" s="12">
        <v>21677883985</v>
      </c>
      <c r="D184" s="12">
        <v>20446931686</v>
      </c>
      <c r="E184" s="12">
        <f t="shared" si="9"/>
        <v>2461904598</v>
      </c>
      <c r="F184" s="12">
        <f>_xlfn.IFNA(VLOOKUP(A184,'313 expiration'!A$1:E$8,4,FALSE),0)</f>
        <v>0</v>
      </c>
      <c r="G184" s="12">
        <f>_xlfn.IFNA(VLOOKUP(A184,'TIF expiration'!$A$1:$B$3,2,FALSE),0)</f>
        <v>0</v>
      </c>
      <c r="H184" s="49">
        <v>0.87570000000000003</v>
      </c>
      <c r="I184">
        <v>0.92570000000000008</v>
      </c>
      <c r="J184" s="49">
        <f t="shared" si="10"/>
        <v>5.0000000000000044E-2</v>
      </c>
      <c r="K184" s="49">
        <f t="shared" si="11"/>
        <v>0</v>
      </c>
      <c r="L184" s="49">
        <f t="shared" si="12"/>
        <v>0</v>
      </c>
    </row>
    <row r="185" spans="1:12" x14ac:dyDescent="0.25">
      <c r="A185" s="56">
        <v>47901</v>
      </c>
      <c r="B185" t="s">
        <v>872</v>
      </c>
      <c r="C185" s="12">
        <v>479256421</v>
      </c>
      <c r="D185" s="12">
        <v>479256421</v>
      </c>
      <c r="E185" s="12">
        <f t="shared" si="9"/>
        <v>0</v>
      </c>
      <c r="F185" s="12">
        <f>_xlfn.IFNA(VLOOKUP(A185,'313 expiration'!A$1:E$8,4,FALSE),0)</f>
        <v>0</v>
      </c>
      <c r="G185" s="12">
        <f>_xlfn.IFNA(VLOOKUP(A185,'TIF expiration'!$A$1:$B$3,2,FALSE),0)</f>
        <v>0</v>
      </c>
      <c r="H185" s="49">
        <v>0.90010000000000001</v>
      </c>
      <c r="I185">
        <v>1.0384</v>
      </c>
      <c r="J185" s="49">
        <f t="shared" si="10"/>
        <v>0.08</v>
      </c>
      <c r="K185" s="49">
        <f t="shared" si="11"/>
        <v>5.8299999999999977E-2</v>
      </c>
      <c r="L185" s="49">
        <f t="shared" si="12"/>
        <v>0</v>
      </c>
    </row>
    <row r="186" spans="1:12" x14ac:dyDescent="0.25">
      <c r="A186" s="56">
        <v>47902</v>
      </c>
      <c r="B186" t="s">
        <v>871</v>
      </c>
      <c r="C186" s="12">
        <v>227363831</v>
      </c>
      <c r="D186" s="12">
        <v>227363831</v>
      </c>
      <c r="E186" s="12">
        <f t="shared" si="9"/>
        <v>0</v>
      </c>
      <c r="F186" s="12">
        <f>_xlfn.IFNA(VLOOKUP(A186,'313 expiration'!A$1:E$8,4,FALSE),0)</f>
        <v>0</v>
      </c>
      <c r="G186" s="12">
        <f>_xlfn.IFNA(VLOOKUP(A186,'TIF expiration'!$A$1:$B$3,2,FALSE),0)</f>
        <v>0</v>
      </c>
      <c r="H186" s="49">
        <v>0.91639999999999999</v>
      </c>
      <c r="I186">
        <v>1.0288000000000002</v>
      </c>
      <c r="J186" s="49">
        <f t="shared" si="10"/>
        <v>0.08</v>
      </c>
      <c r="K186" s="49">
        <f t="shared" si="11"/>
        <v>3.2400000000000165E-2</v>
      </c>
      <c r="L186" s="49">
        <f t="shared" si="12"/>
        <v>0</v>
      </c>
    </row>
    <row r="187" spans="1:12" x14ac:dyDescent="0.25">
      <c r="A187" s="56">
        <v>47903</v>
      </c>
      <c r="B187" t="s">
        <v>870</v>
      </c>
      <c r="C187" s="12">
        <v>84109360</v>
      </c>
      <c r="D187" s="12">
        <v>84109360</v>
      </c>
      <c r="E187" s="12">
        <f t="shared" si="9"/>
        <v>0</v>
      </c>
      <c r="F187" s="12">
        <f>_xlfn.IFNA(VLOOKUP(A187,'313 expiration'!A$1:E$8,4,FALSE),0)</f>
        <v>0</v>
      </c>
      <c r="G187" s="12">
        <f>_xlfn.IFNA(VLOOKUP(A187,'TIF expiration'!$A$1:$B$3,2,FALSE),0)</f>
        <v>0</v>
      </c>
      <c r="H187" s="49">
        <v>0.83689999999999998</v>
      </c>
      <c r="I187">
        <v>0.97520000000000007</v>
      </c>
      <c r="J187" s="49">
        <f t="shared" si="10"/>
        <v>0.08</v>
      </c>
      <c r="K187" s="49">
        <f t="shared" si="11"/>
        <v>5.8300000000000088E-2</v>
      </c>
      <c r="L187" s="49">
        <f t="shared" si="12"/>
        <v>0</v>
      </c>
    </row>
    <row r="188" spans="1:12" x14ac:dyDescent="0.25">
      <c r="A188" s="56">
        <v>47905</v>
      </c>
      <c r="B188" t="s">
        <v>869</v>
      </c>
      <c r="C188" s="12">
        <v>39570638</v>
      </c>
      <c r="D188" s="12">
        <v>39570638</v>
      </c>
      <c r="E188" s="12">
        <f t="shared" si="9"/>
        <v>0</v>
      </c>
      <c r="F188" s="12">
        <f>_xlfn.IFNA(VLOOKUP(A188,'313 expiration'!A$1:E$8,4,FALSE),0)</f>
        <v>0</v>
      </c>
      <c r="G188" s="12">
        <f>_xlfn.IFNA(VLOOKUP(A188,'TIF expiration'!$A$1:$B$3,2,FALSE),0)</f>
        <v>0</v>
      </c>
      <c r="H188" s="49">
        <v>0.87</v>
      </c>
      <c r="I188">
        <v>0.92</v>
      </c>
      <c r="J188" s="49">
        <f t="shared" si="10"/>
        <v>5.0000000000000044E-2</v>
      </c>
      <c r="K188" s="49">
        <f t="shared" si="11"/>
        <v>0</v>
      </c>
      <c r="L188" s="49">
        <f t="shared" si="12"/>
        <v>0</v>
      </c>
    </row>
    <row r="189" spans="1:12" x14ac:dyDescent="0.25">
      <c r="A189" s="56">
        <v>48901</v>
      </c>
      <c r="B189" t="s">
        <v>868</v>
      </c>
      <c r="C189" s="12">
        <v>204906675</v>
      </c>
      <c r="D189" s="12">
        <v>204906675</v>
      </c>
      <c r="E189" s="12">
        <f t="shared" si="9"/>
        <v>0</v>
      </c>
      <c r="F189" s="12">
        <f>_xlfn.IFNA(VLOOKUP(A189,'313 expiration'!A$1:E$8,4,FALSE),0)</f>
        <v>0</v>
      </c>
      <c r="G189" s="12">
        <f>_xlfn.IFNA(VLOOKUP(A189,'TIF expiration'!$A$1:$B$3,2,FALSE),0)</f>
        <v>0</v>
      </c>
      <c r="H189" s="49">
        <v>0.82469999999999999</v>
      </c>
      <c r="I189">
        <v>0.87470000000000003</v>
      </c>
      <c r="J189" s="49">
        <f t="shared" si="10"/>
        <v>5.0000000000000044E-2</v>
      </c>
      <c r="K189" s="49">
        <f t="shared" si="11"/>
        <v>0</v>
      </c>
      <c r="L189" s="49">
        <f t="shared" si="12"/>
        <v>0</v>
      </c>
    </row>
    <row r="190" spans="1:12" x14ac:dyDescent="0.25">
      <c r="A190" s="56">
        <v>48903</v>
      </c>
      <c r="B190" t="s">
        <v>867</v>
      </c>
      <c r="C190" s="12">
        <v>108280014</v>
      </c>
      <c r="D190" s="12">
        <v>108280014</v>
      </c>
      <c r="E190" s="12">
        <f t="shared" si="9"/>
        <v>0</v>
      </c>
      <c r="F190" s="12">
        <f>_xlfn.IFNA(VLOOKUP(A190,'313 expiration'!A$1:E$8,4,FALSE),0)</f>
        <v>0</v>
      </c>
      <c r="G190" s="12">
        <f>_xlfn.IFNA(VLOOKUP(A190,'TIF expiration'!$A$1:$B$3,2,FALSE),0)</f>
        <v>0</v>
      </c>
      <c r="H190" s="49">
        <v>0.82469999999999999</v>
      </c>
      <c r="I190">
        <v>0.95650000000000002</v>
      </c>
      <c r="J190" s="49">
        <f t="shared" si="10"/>
        <v>0.08</v>
      </c>
      <c r="K190" s="49">
        <f t="shared" si="11"/>
        <v>5.1800000000000027E-2</v>
      </c>
      <c r="L190" s="49">
        <f t="shared" si="12"/>
        <v>0</v>
      </c>
    </row>
    <row r="191" spans="1:12" x14ac:dyDescent="0.25">
      <c r="A191" s="56">
        <v>49901</v>
      </c>
      <c r="B191" t="s">
        <v>866</v>
      </c>
      <c r="C191" s="12">
        <v>1364952491</v>
      </c>
      <c r="D191" s="12">
        <v>1364952491</v>
      </c>
      <c r="E191" s="12">
        <f t="shared" si="9"/>
        <v>0</v>
      </c>
      <c r="F191" s="12">
        <f>_xlfn.IFNA(VLOOKUP(A191,'313 expiration'!A$1:E$8,4,FALSE),0)</f>
        <v>0</v>
      </c>
      <c r="G191" s="12">
        <f>_xlfn.IFNA(VLOOKUP(A191,'TIF expiration'!$A$1:$B$3,2,FALSE),0)</f>
        <v>0</v>
      </c>
      <c r="H191" s="49">
        <v>0.88329999999999997</v>
      </c>
      <c r="I191">
        <v>1.0216000000000001</v>
      </c>
      <c r="J191" s="49">
        <f t="shared" si="10"/>
        <v>0.08</v>
      </c>
      <c r="K191" s="49">
        <f t="shared" si="11"/>
        <v>5.8300000000000088E-2</v>
      </c>
      <c r="L191" s="49">
        <f t="shared" si="12"/>
        <v>0</v>
      </c>
    </row>
    <row r="192" spans="1:12" x14ac:dyDescent="0.25">
      <c r="A192" s="56">
        <v>49902</v>
      </c>
      <c r="B192" t="s">
        <v>865</v>
      </c>
      <c r="C192" s="12">
        <v>391740638</v>
      </c>
      <c r="D192" s="12">
        <v>391740638</v>
      </c>
      <c r="E192" s="12">
        <f t="shared" si="9"/>
        <v>0</v>
      </c>
      <c r="F192" s="12">
        <f>_xlfn.IFNA(VLOOKUP(A192,'313 expiration'!A$1:E$8,4,FALSE),0)</f>
        <v>0</v>
      </c>
      <c r="G192" s="12">
        <f>_xlfn.IFNA(VLOOKUP(A192,'TIF expiration'!$A$1:$B$3,2,FALSE),0)</f>
        <v>0</v>
      </c>
      <c r="H192" s="49">
        <v>0.91639999999999999</v>
      </c>
      <c r="I192">
        <v>0.96640000000000004</v>
      </c>
      <c r="J192" s="49">
        <f t="shared" si="10"/>
        <v>5.0000000000000044E-2</v>
      </c>
      <c r="K192" s="49">
        <f t="shared" si="11"/>
        <v>0</v>
      </c>
      <c r="L192" s="49">
        <f t="shared" si="12"/>
        <v>0</v>
      </c>
    </row>
    <row r="193" spans="1:12" x14ac:dyDescent="0.25">
      <c r="A193" s="56">
        <v>49903</v>
      </c>
      <c r="B193" t="s">
        <v>603</v>
      </c>
      <c r="C193" s="12">
        <v>337073063</v>
      </c>
      <c r="D193" s="12">
        <v>337073063</v>
      </c>
      <c r="E193" s="12">
        <f t="shared" si="9"/>
        <v>0</v>
      </c>
      <c r="F193" s="12">
        <f>_xlfn.IFNA(VLOOKUP(A193,'313 expiration'!A$1:E$8,4,FALSE),0)</f>
        <v>0</v>
      </c>
      <c r="G193" s="12">
        <f>_xlfn.IFNA(VLOOKUP(A193,'TIF expiration'!$A$1:$B$3,2,FALSE),0)</f>
        <v>0</v>
      </c>
      <c r="H193" s="49">
        <v>0.91639999999999999</v>
      </c>
      <c r="I193">
        <v>1.0214000000000001</v>
      </c>
      <c r="J193" s="49">
        <f t="shared" si="10"/>
        <v>0.08</v>
      </c>
      <c r="K193" s="49">
        <f t="shared" si="11"/>
        <v>2.5000000000000092E-2</v>
      </c>
      <c r="L193" s="49">
        <f t="shared" si="12"/>
        <v>0</v>
      </c>
    </row>
    <row r="194" spans="1:12" x14ac:dyDescent="0.25">
      <c r="A194" s="56">
        <v>49905</v>
      </c>
      <c r="B194" t="s">
        <v>864</v>
      </c>
      <c r="C194" s="12">
        <v>886160097</v>
      </c>
      <c r="D194" s="12">
        <v>886160097</v>
      </c>
      <c r="E194" s="12">
        <f t="shared" si="9"/>
        <v>0</v>
      </c>
      <c r="F194" s="12">
        <f>_xlfn.IFNA(VLOOKUP(A194,'313 expiration'!A$1:E$8,4,FALSE),0)</f>
        <v>0</v>
      </c>
      <c r="G194" s="12">
        <f>_xlfn.IFNA(VLOOKUP(A194,'TIF expiration'!$A$1:$B$3,2,FALSE),0)</f>
        <v>0</v>
      </c>
      <c r="H194" s="49">
        <v>0.8528</v>
      </c>
      <c r="I194">
        <v>0.90280000000000005</v>
      </c>
      <c r="J194" s="49">
        <f t="shared" si="10"/>
        <v>5.0000000000000044E-2</v>
      </c>
      <c r="K194" s="49">
        <f t="shared" si="11"/>
        <v>0</v>
      </c>
      <c r="L194" s="49">
        <f t="shared" si="12"/>
        <v>0</v>
      </c>
    </row>
    <row r="195" spans="1:12" x14ac:dyDescent="0.25">
      <c r="A195" s="56">
        <v>49906</v>
      </c>
      <c r="B195" t="s">
        <v>863</v>
      </c>
      <c r="C195" s="12">
        <v>185206653</v>
      </c>
      <c r="D195" s="12">
        <v>185206653</v>
      </c>
      <c r="E195" s="12">
        <f t="shared" ref="E195:E258" si="13">(C195-D195)*2</f>
        <v>0</v>
      </c>
      <c r="F195" s="12">
        <f>_xlfn.IFNA(VLOOKUP(A195,'313 expiration'!A$1:E$8,4,FALSE),0)</f>
        <v>0</v>
      </c>
      <c r="G195" s="12">
        <f>_xlfn.IFNA(VLOOKUP(A195,'TIF expiration'!$A$1:$B$3,2,FALSE),0)</f>
        <v>0</v>
      </c>
      <c r="H195" s="49">
        <v>0.91639999999999999</v>
      </c>
      <c r="I195">
        <v>0.96640000000000004</v>
      </c>
      <c r="J195" s="49">
        <f t="shared" ref="J195:J258" si="14">MAX(0,MIN(0.08,I195-H195))</f>
        <v>5.0000000000000044E-2</v>
      </c>
      <c r="K195" s="49">
        <f t="shared" ref="K195:K258" si="15">MIN(0.09,I195-H195-J195)</f>
        <v>0</v>
      </c>
      <c r="L195" s="49">
        <f t="shared" si="12"/>
        <v>0</v>
      </c>
    </row>
    <row r="196" spans="1:12" x14ac:dyDescent="0.25">
      <c r="A196" s="56">
        <v>49907</v>
      </c>
      <c r="B196" t="s">
        <v>862</v>
      </c>
      <c r="C196" s="12">
        <v>333957274</v>
      </c>
      <c r="D196" s="12">
        <v>333957274</v>
      </c>
      <c r="E196" s="12">
        <f t="shared" si="13"/>
        <v>0</v>
      </c>
      <c r="F196" s="12">
        <f>_xlfn.IFNA(VLOOKUP(A196,'313 expiration'!A$1:E$8,4,FALSE),0)</f>
        <v>0</v>
      </c>
      <c r="G196" s="12">
        <f>_xlfn.IFNA(VLOOKUP(A196,'TIF expiration'!$A$1:$B$3,2,FALSE),0)</f>
        <v>0</v>
      </c>
      <c r="H196" s="49">
        <v>0.91639999999999999</v>
      </c>
      <c r="I196">
        <v>0.96640000000000004</v>
      </c>
      <c r="J196" s="49">
        <f t="shared" si="14"/>
        <v>5.0000000000000044E-2</v>
      </c>
      <c r="K196" s="49">
        <f t="shared" si="15"/>
        <v>0</v>
      </c>
      <c r="L196" s="49">
        <f t="shared" si="12"/>
        <v>0</v>
      </c>
    </row>
    <row r="197" spans="1:12" x14ac:dyDescent="0.25">
      <c r="A197" s="56">
        <v>49908</v>
      </c>
      <c r="B197" t="s">
        <v>861</v>
      </c>
      <c r="C197" s="12">
        <v>12885918</v>
      </c>
      <c r="D197" s="12">
        <v>12885918</v>
      </c>
      <c r="E197" s="12">
        <f t="shared" si="13"/>
        <v>0</v>
      </c>
      <c r="F197" s="12">
        <f>_xlfn.IFNA(VLOOKUP(A197,'313 expiration'!A$1:E$8,4,FALSE),0)</f>
        <v>0</v>
      </c>
      <c r="G197" s="12">
        <f>_xlfn.IFNA(VLOOKUP(A197,'TIF expiration'!$A$1:$B$3,2,FALSE),0)</f>
        <v>0</v>
      </c>
      <c r="H197" s="49">
        <v>0.91639999999999999</v>
      </c>
      <c r="I197">
        <v>0.96640000000000004</v>
      </c>
      <c r="J197" s="49">
        <f t="shared" si="14"/>
        <v>5.0000000000000044E-2</v>
      </c>
      <c r="K197" s="49">
        <f t="shared" si="15"/>
        <v>0</v>
      </c>
      <c r="L197" s="49">
        <f t="shared" si="12"/>
        <v>0</v>
      </c>
    </row>
    <row r="198" spans="1:12" x14ac:dyDescent="0.25">
      <c r="A198" s="56">
        <v>49909</v>
      </c>
      <c r="B198" t="s">
        <v>860</v>
      </c>
      <c r="C198" s="12">
        <v>174253092</v>
      </c>
      <c r="D198" s="12">
        <v>174253092</v>
      </c>
      <c r="E198" s="12">
        <f t="shared" si="13"/>
        <v>0</v>
      </c>
      <c r="F198" s="12">
        <f>_xlfn.IFNA(VLOOKUP(A198,'313 expiration'!A$1:E$8,4,FALSE),0)</f>
        <v>0</v>
      </c>
      <c r="G198" s="12">
        <f>_xlfn.IFNA(VLOOKUP(A198,'TIF expiration'!$A$1:$B$3,2,FALSE),0)</f>
        <v>0</v>
      </c>
      <c r="H198" s="49">
        <v>0.84309999999999996</v>
      </c>
      <c r="I198">
        <v>0.8931</v>
      </c>
      <c r="J198" s="49">
        <f t="shared" si="14"/>
        <v>5.0000000000000044E-2</v>
      </c>
      <c r="K198" s="49">
        <f t="shared" si="15"/>
        <v>0</v>
      </c>
      <c r="L198" s="49">
        <f t="shared" ref="L198:L261" si="16">I198-H198-J198-K198</f>
        <v>0</v>
      </c>
    </row>
    <row r="199" spans="1:12" x14ac:dyDescent="0.25">
      <c r="A199" s="56">
        <v>50901</v>
      </c>
      <c r="B199" t="s">
        <v>859</v>
      </c>
      <c r="C199" s="12">
        <v>118239346</v>
      </c>
      <c r="D199" s="12">
        <v>118239346</v>
      </c>
      <c r="E199" s="12">
        <f t="shared" si="13"/>
        <v>0</v>
      </c>
      <c r="F199" s="12">
        <f>_xlfn.IFNA(VLOOKUP(A199,'313 expiration'!A$1:E$8,4,FALSE),0)</f>
        <v>0</v>
      </c>
      <c r="G199" s="12">
        <f>_xlfn.IFNA(VLOOKUP(A199,'TIF expiration'!$A$1:$B$3,2,FALSE),0)</f>
        <v>0</v>
      </c>
      <c r="H199" s="49">
        <v>0.88129999999999997</v>
      </c>
      <c r="I199">
        <v>0.93130000000000002</v>
      </c>
      <c r="J199" s="49">
        <f t="shared" si="14"/>
        <v>5.0000000000000044E-2</v>
      </c>
      <c r="K199" s="49">
        <f t="shared" si="15"/>
        <v>0</v>
      </c>
      <c r="L199" s="49">
        <f t="shared" si="16"/>
        <v>0</v>
      </c>
    </row>
    <row r="200" spans="1:12" x14ac:dyDescent="0.25">
      <c r="A200" s="56">
        <v>50902</v>
      </c>
      <c r="B200" t="s">
        <v>858</v>
      </c>
      <c r="C200" s="12">
        <v>879768054</v>
      </c>
      <c r="D200" s="12">
        <v>879768054</v>
      </c>
      <c r="E200" s="12">
        <f t="shared" si="13"/>
        <v>0</v>
      </c>
      <c r="F200" s="12">
        <f>_xlfn.IFNA(VLOOKUP(A200,'313 expiration'!A$1:E$8,4,FALSE),0)</f>
        <v>0</v>
      </c>
      <c r="G200" s="12">
        <f>_xlfn.IFNA(VLOOKUP(A200,'TIF expiration'!$A$1:$B$3,2,FALSE),0)</f>
        <v>0</v>
      </c>
      <c r="H200" s="49">
        <v>0.89749999999999996</v>
      </c>
      <c r="I200">
        <v>0.9375</v>
      </c>
      <c r="J200" s="49">
        <f t="shared" si="14"/>
        <v>4.0000000000000036E-2</v>
      </c>
      <c r="K200" s="49">
        <f t="shared" si="15"/>
        <v>0</v>
      </c>
      <c r="L200" s="49">
        <f t="shared" si="16"/>
        <v>0</v>
      </c>
    </row>
    <row r="201" spans="1:12" x14ac:dyDescent="0.25">
      <c r="A201" s="56">
        <v>50904</v>
      </c>
      <c r="B201" t="s">
        <v>857</v>
      </c>
      <c r="C201" s="12">
        <v>87977657</v>
      </c>
      <c r="D201" s="12">
        <v>87977657</v>
      </c>
      <c r="E201" s="12">
        <f t="shared" si="13"/>
        <v>0</v>
      </c>
      <c r="F201" s="12">
        <f>_xlfn.IFNA(VLOOKUP(A201,'313 expiration'!A$1:E$8,4,FALSE),0)</f>
        <v>0</v>
      </c>
      <c r="G201" s="12">
        <f>_xlfn.IFNA(VLOOKUP(A201,'TIF expiration'!$A$1:$B$3,2,FALSE),0)</f>
        <v>0</v>
      </c>
      <c r="H201" s="49">
        <v>0.8327</v>
      </c>
      <c r="I201">
        <v>0.97100000000000009</v>
      </c>
      <c r="J201" s="49">
        <f t="shared" si="14"/>
        <v>0.08</v>
      </c>
      <c r="K201" s="49">
        <f t="shared" si="15"/>
        <v>5.8300000000000088E-2</v>
      </c>
      <c r="L201" s="49">
        <f t="shared" si="16"/>
        <v>0</v>
      </c>
    </row>
    <row r="202" spans="1:12" x14ac:dyDescent="0.25">
      <c r="A202" s="56">
        <v>50909</v>
      </c>
      <c r="B202" t="s">
        <v>856</v>
      </c>
      <c r="C202" s="12">
        <v>102082239</v>
      </c>
      <c r="D202" s="12">
        <v>102082239</v>
      </c>
      <c r="E202" s="12">
        <f t="shared" si="13"/>
        <v>0</v>
      </c>
      <c r="F202" s="12">
        <f>_xlfn.IFNA(VLOOKUP(A202,'313 expiration'!A$1:E$8,4,FALSE),0)</f>
        <v>0</v>
      </c>
      <c r="G202" s="12">
        <f>_xlfn.IFNA(VLOOKUP(A202,'TIF expiration'!$A$1:$B$3,2,FALSE),0)</f>
        <v>0</v>
      </c>
      <c r="H202" s="49">
        <v>0.87709999999999999</v>
      </c>
      <c r="I202">
        <v>1.0154000000000001</v>
      </c>
      <c r="J202" s="49">
        <f t="shared" si="14"/>
        <v>0.08</v>
      </c>
      <c r="K202" s="49">
        <f t="shared" si="15"/>
        <v>5.8300000000000088E-2</v>
      </c>
      <c r="L202" s="49">
        <f t="shared" si="16"/>
        <v>0</v>
      </c>
    </row>
    <row r="203" spans="1:12" x14ac:dyDescent="0.25">
      <c r="A203" s="56">
        <v>50910</v>
      </c>
      <c r="B203" t="s">
        <v>855</v>
      </c>
      <c r="C203" s="12">
        <v>1506478866</v>
      </c>
      <c r="D203" s="12">
        <v>1506478866</v>
      </c>
      <c r="E203" s="12">
        <f t="shared" si="13"/>
        <v>0</v>
      </c>
      <c r="F203" s="12">
        <f>_xlfn.IFNA(VLOOKUP(A203,'313 expiration'!A$1:E$8,4,FALSE),0)</f>
        <v>0</v>
      </c>
      <c r="G203" s="12">
        <f>_xlfn.IFNA(VLOOKUP(A203,'TIF expiration'!$A$1:$B$3,2,FALSE),0)</f>
        <v>0</v>
      </c>
      <c r="H203" s="49">
        <v>0.91400000000000003</v>
      </c>
      <c r="I203">
        <v>1.0524</v>
      </c>
      <c r="J203" s="49">
        <f t="shared" si="14"/>
        <v>0.08</v>
      </c>
      <c r="K203" s="49">
        <f t="shared" si="15"/>
        <v>5.8399999999999966E-2</v>
      </c>
      <c r="L203" s="49">
        <f t="shared" si="16"/>
        <v>0</v>
      </c>
    </row>
    <row r="204" spans="1:12" x14ac:dyDescent="0.25">
      <c r="A204" s="56">
        <v>51901</v>
      </c>
      <c r="B204" t="s">
        <v>854</v>
      </c>
      <c r="C204" s="12">
        <v>154982407</v>
      </c>
      <c r="D204" s="12">
        <v>153778187</v>
      </c>
      <c r="E204" s="12">
        <f t="shared" si="13"/>
        <v>2408440</v>
      </c>
      <c r="F204" s="12">
        <f>_xlfn.IFNA(VLOOKUP(A204,'313 expiration'!A$1:E$8,4,FALSE),0)</f>
        <v>0</v>
      </c>
      <c r="G204" s="12">
        <f>_xlfn.IFNA(VLOOKUP(A204,'TIF expiration'!$A$1:$B$3,2,FALSE),0)</f>
        <v>0</v>
      </c>
      <c r="H204" s="49">
        <v>0.91639999999999999</v>
      </c>
      <c r="I204">
        <v>0.96640000000000004</v>
      </c>
      <c r="J204" s="49">
        <f t="shared" si="14"/>
        <v>5.0000000000000044E-2</v>
      </c>
      <c r="K204" s="49">
        <f t="shared" si="15"/>
        <v>0</v>
      </c>
      <c r="L204" s="49">
        <f t="shared" si="16"/>
        <v>0</v>
      </c>
    </row>
    <row r="205" spans="1:12" x14ac:dyDescent="0.25">
      <c r="A205" s="56">
        <v>52901</v>
      </c>
      <c r="B205" t="s">
        <v>853</v>
      </c>
      <c r="C205" s="12">
        <v>1430304293</v>
      </c>
      <c r="D205" s="12">
        <v>1430304293</v>
      </c>
      <c r="E205" s="12">
        <f t="shared" si="13"/>
        <v>0</v>
      </c>
      <c r="F205" s="12">
        <f>_xlfn.IFNA(VLOOKUP(A205,'313 expiration'!A$1:E$8,4,FALSE),0)</f>
        <v>0</v>
      </c>
      <c r="G205" s="12">
        <f>_xlfn.IFNA(VLOOKUP(A205,'TIF expiration'!$A$1:$B$3,2,FALSE),0)</f>
        <v>0</v>
      </c>
      <c r="H205" s="49">
        <v>0.83609999999999995</v>
      </c>
      <c r="I205">
        <v>0.8861</v>
      </c>
      <c r="J205" s="49">
        <f t="shared" si="14"/>
        <v>5.0000000000000044E-2</v>
      </c>
      <c r="K205" s="49">
        <f t="shared" si="15"/>
        <v>0</v>
      </c>
      <c r="L205" s="49">
        <f t="shared" si="16"/>
        <v>0</v>
      </c>
    </row>
    <row r="206" spans="1:12" x14ac:dyDescent="0.25">
      <c r="A206" s="56">
        <v>53001</v>
      </c>
      <c r="B206" t="s">
        <v>852</v>
      </c>
      <c r="C206" s="12">
        <v>1738506602</v>
      </c>
      <c r="D206" s="12">
        <v>1735105432</v>
      </c>
      <c r="E206" s="12">
        <f t="shared" si="13"/>
        <v>6802340</v>
      </c>
      <c r="F206" s="12">
        <f>_xlfn.IFNA(VLOOKUP(A206,'313 expiration'!A$1:E$8,4,FALSE),0)</f>
        <v>0</v>
      </c>
      <c r="G206" s="12">
        <f>_xlfn.IFNA(VLOOKUP(A206,'TIF expiration'!$A$1:$B$3,2,FALSE),0)</f>
        <v>0</v>
      </c>
      <c r="H206" s="49">
        <v>0.83509999999999995</v>
      </c>
      <c r="I206">
        <v>0.89510000000000001</v>
      </c>
      <c r="J206" s="49">
        <f t="shared" si="14"/>
        <v>6.0000000000000053E-2</v>
      </c>
      <c r="K206" s="49">
        <f t="shared" si="15"/>
        <v>0</v>
      </c>
      <c r="L206" s="49">
        <f t="shared" si="16"/>
        <v>0</v>
      </c>
    </row>
    <row r="207" spans="1:12" x14ac:dyDescent="0.25">
      <c r="A207" s="56">
        <v>54901</v>
      </c>
      <c r="B207" t="s">
        <v>851</v>
      </c>
      <c r="C207" s="12">
        <v>115838245</v>
      </c>
      <c r="D207" s="12">
        <v>115838245</v>
      </c>
      <c r="E207" s="12">
        <f t="shared" si="13"/>
        <v>0</v>
      </c>
      <c r="F207" s="12">
        <f>_xlfn.IFNA(VLOOKUP(A207,'313 expiration'!A$1:E$8,4,FALSE),0)</f>
        <v>0</v>
      </c>
      <c r="G207" s="12">
        <f>_xlfn.IFNA(VLOOKUP(A207,'TIF expiration'!$A$1:$B$3,2,FALSE),0)</f>
        <v>0</v>
      </c>
      <c r="H207" s="49">
        <v>0.91639999999999999</v>
      </c>
      <c r="I207">
        <v>0.99640000000000006</v>
      </c>
      <c r="J207" s="49">
        <f t="shared" si="14"/>
        <v>0.08</v>
      </c>
      <c r="K207" s="49">
        <f t="shared" si="15"/>
        <v>6.9388939039072284E-17</v>
      </c>
      <c r="L207" s="49">
        <f t="shared" si="16"/>
        <v>0</v>
      </c>
    </row>
    <row r="208" spans="1:12" x14ac:dyDescent="0.25">
      <c r="A208" s="56">
        <v>54902</v>
      </c>
      <c r="B208" t="s">
        <v>850</v>
      </c>
      <c r="C208" s="12">
        <v>186776129</v>
      </c>
      <c r="D208" s="12">
        <v>186776129</v>
      </c>
      <c r="E208" s="12">
        <f t="shared" si="13"/>
        <v>0</v>
      </c>
      <c r="F208" s="12">
        <f>_xlfn.IFNA(VLOOKUP(A208,'313 expiration'!A$1:E$8,4,FALSE),0)</f>
        <v>0</v>
      </c>
      <c r="G208" s="12">
        <f>_xlfn.IFNA(VLOOKUP(A208,'TIF expiration'!$A$1:$B$3,2,FALSE),0)</f>
        <v>0</v>
      </c>
      <c r="H208" s="49">
        <v>0.91639999999999999</v>
      </c>
      <c r="I208">
        <v>0.96640000000000004</v>
      </c>
      <c r="J208" s="49">
        <f t="shared" si="14"/>
        <v>5.0000000000000044E-2</v>
      </c>
      <c r="K208" s="49">
        <f t="shared" si="15"/>
        <v>0</v>
      </c>
      <c r="L208" s="49">
        <f t="shared" si="16"/>
        <v>0</v>
      </c>
    </row>
    <row r="209" spans="1:12" x14ac:dyDescent="0.25">
      <c r="A209" s="56">
        <v>54903</v>
      </c>
      <c r="B209" t="s">
        <v>849</v>
      </c>
      <c r="C209" s="12">
        <v>139185139</v>
      </c>
      <c r="D209" s="12">
        <v>139185139</v>
      </c>
      <c r="E209" s="12">
        <f t="shared" si="13"/>
        <v>0</v>
      </c>
      <c r="F209" s="12">
        <f>_xlfn.IFNA(VLOOKUP(A209,'313 expiration'!A$1:E$8,4,FALSE),0)</f>
        <v>0</v>
      </c>
      <c r="G209" s="12">
        <f>_xlfn.IFNA(VLOOKUP(A209,'TIF expiration'!$A$1:$B$3,2,FALSE),0)</f>
        <v>0</v>
      </c>
      <c r="H209" s="49">
        <v>0.91639999999999999</v>
      </c>
      <c r="I209">
        <v>0.96640000000000004</v>
      </c>
      <c r="J209" s="49">
        <f t="shared" si="14"/>
        <v>5.0000000000000044E-2</v>
      </c>
      <c r="K209" s="49">
        <f t="shared" si="15"/>
        <v>0</v>
      </c>
      <c r="L209" s="49">
        <f t="shared" si="16"/>
        <v>0</v>
      </c>
    </row>
    <row r="210" spans="1:12" x14ac:dyDescent="0.25">
      <c r="A210" s="56">
        <v>55901</v>
      </c>
      <c r="B210" t="s">
        <v>848</v>
      </c>
      <c r="C210" s="12">
        <v>3050560820</v>
      </c>
      <c r="D210" s="12">
        <v>3050560820</v>
      </c>
      <c r="E210" s="12">
        <f t="shared" si="13"/>
        <v>0</v>
      </c>
      <c r="F210" s="12">
        <f>_xlfn.IFNA(VLOOKUP(A210,'313 expiration'!A$1:E$8,4,FALSE),0)</f>
        <v>0</v>
      </c>
      <c r="G210" s="12">
        <f>_xlfn.IFNA(VLOOKUP(A210,'TIF expiration'!$A$1:$B$3,2,FALSE),0)</f>
        <v>0</v>
      </c>
      <c r="H210" s="49">
        <v>0.82469999999999999</v>
      </c>
      <c r="I210">
        <v>0.86470000000000002</v>
      </c>
      <c r="J210" s="49">
        <f t="shared" si="14"/>
        <v>4.0000000000000036E-2</v>
      </c>
      <c r="K210" s="49">
        <f t="shared" si="15"/>
        <v>0</v>
      </c>
      <c r="L210" s="49">
        <f t="shared" si="16"/>
        <v>0</v>
      </c>
    </row>
    <row r="211" spans="1:12" x14ac:dyDescent="0.25">
      <c r="A211" s="56">
        <v>56901</v>
      </c>
      <c r="B211" t="s">
        <v>847</v>
      </c>
      <c r="C211" s="12">
        <v>1289872638</v>
      </c>
      <c r="D211" s="12">
        <v>1289872638</v>
      </c>
      <c r="E211" s="12">
        <f t="shared" si="13"/>
        <v>0</v>
      </c>
      <c r="F211" s="12">
        <f>_xlfn.IFNA(VLOOKUP(A211,'313 expiration'!A$1:E$8,4,FALSE),0)</f>
        <v>0</v>
      </c>
      <c r="G211" s="12">
        <f>_xlfn.IFNA(VLOOKUP(A211,'TIF expiration'!$A$1:$B$3,2,FALSE),0)</f>
        <v>0</v>
      </c>
      <c r="H211" s="49">
        <v>0.89829999999999999</v>
      </c>
      <c r="I211">
        <v>0.93830000000000002</v>
      </c>
      <c r="J211" s="49">
        <f t="shared" si="14"/>
        <v>4.0000000000000036E-2</v>
      </c>
      <c r="K211" s="49">
        <f t="shared" si="15"/>
        <v>0</v>
      </c>
      <c r="L211" s="49">
        <f t="shared" si="16"/>
        <v>0</v>
      </c>
    </row>
    <row r="212" spans="1:12" x14ac:dyDescent="0.25">
      <c r="A212" s="56">
        <v>56902</v>
      </c>
      <c r="B212" t="s">
        <v>846</v>
      </c>
      <c r="C212" s="12">
        <v>200279917</v>
      </c>
      <c r="D212" s="12">
        <v>200279917</v>
      </c>
      <c r="E212" s="12">
        <f t="shared" si="13"/>
        <v>0</v>
      </c>
      <c r="F212" s="12">
        <f>_xlfn.IFNA(VLOOKUP(A212,'313 expiration'!A$1:E$8,4,FALSE),0)</f>
        <v>0</v>
      </c>
      <c r="G212" s="12">
        <f>_xlfn.IFNA(VLOOKUP(A212,'TIF expiration'!$A$1:$B$3,2,FALSE),0)</f>
        <v>0</v>
      </c>
      <c r="H212" s="49">
        <v>0.91639999999999999</v>
      </c>
      <c r="I212">
        <v>1.0547</v>
      </c>
      <c r="J212" s="49">
        <f t="shared" si="14"/>
        <v>0.08</v>
      </c>
      <c r="K212" s="49">
        <f t="shared" si="15"/>
        <v>5.8299999999999977E-2</v>
      </c>
      <c r="L212" s="49">
        <f t="shared" si="16"/>
        <v>0</v>
      </c>
    </row>
    <row r="213" spans="1:12" x14ac:dyDescent="0.25">
      <c r="A213" s="56">
        <v>57903</v>
      </c>
      <c r="B213" t="s">
        <v>845</v>
      </c>
      <c r="C213" s="12">
        <v>24840640038</v>
      </c>
      <c r="D213" s="12">
        <v>24840640038</v>
      </c>
      <c r="E213" s="12">
        <f t="shared" si="13"/>
        <v>0</v>
      </c>
      <c r="F213" s="12">
        <f>_xlfn.IFNA(VLOOKUP(A213,'313 expiration'!A$1:E$8,4,FALSE),0)</f>
        <v>0</v>
      </c>
      <c r="G213" s="12">
        <f>_xlfn.IFNA(VLOOKUP(A213,'TIF expiration'!$A$1:$B$3,2,FALSE),0)</f>
        <v>0</v>
      </c>
      <c r="H213" s="49">
        <v>0.91639999999999999</v>
      </c>
      <c r="I213">
        <v>1.0547</v>
      </c>
      <c r="J213" s="49">
        <f t="shared" si="14"/>
        <v>0.08</v>
      </c>
      <c r="K213" s="49">
        <f t="shared" si="15"/>
        <v>5.8299999999999977E-2</v>
      </c>
      <c r="L213" s="49">
        <f t="shared" si="16"/>
        <v>0</v>
      </c>
    </row>
    <row r="214" spans="1:12" x14ac:dyDescent="0.25">
      <c r="A214" s="56">
        <v>57904</v>
      </c>
      <c r="B214" t="s">
        <v>844</v>
      </c>
      <c r="C214" s="12">
        <v>4149103242</v>
      </c>
      <c r="D214" s="12">
        <v>4149103242</v>
      </c>
      <c r="E214" s="12">
        <f t="shared" si="13"/>
        <v>0</v>
      </c>
      <c r="F214" s="12">
        <f>_xlfn.IFNA(VLOOKUP(A214,'313 expiration'!A$1:E$8,4,FALSE),0)</f>
        <v>0</v>
      </c>
      <c r="G214" s="12">
        <f>_xlfn.IFNA(VLOOKUP(A214,'TIF expiration'!$A$1:$B$3,2,FALSE),0)</f>
        <v>0</v>
      </c>
      <c r="H214" s="49">
        <v>0.89729999999999999</v>
      </c>
      <c r="I214">
        <v>0.94730000000000003</v>
      </c>
      <c r="J214" s="49">
        <f t="shared" si="14"/>
        <v>5.0000000000000044E-2</v>
      </c>
      <c r="K214" s="49">
        <f t="shared" si="15"/>
        <v>0</v>
      </c>
      <c r="L214" s="49">
        <f t="shared" si="16"/>
        <v>0</v>
      </c>
    </row>
    <row r="215" spans="1:12" x14ac:dyDescent="0.25">
      <c r="A215" s="56">
        <v>57905</v>
      </c>
      <c r="B215" t="s">
        <v>843</v>
      </c>
      <c r="C215" s="12">
        <v>138610580897</v>
      </c>
      <c r="D215" s="12">
        <v>136073159161</v>
      </c>
      <c r="E215" s="12">
        <f t="shared" si="13"/>
        <v>5074843472</v>
      </c>
      <c r="F215" s="12">
        <f>_xlfn.IFNA(VLOOKUP(A215,'313 expiration'!A$1:E$8,4,FALSE),0)</f>
        <v>0</v>
      </c>
      <c r="G215" s="12">
        <f>_xlfn.IFNA(VLOOKUP(A215,'TIF expiration'!$A$1:$B$3,2,FALSE),0)</f>
        <v>0</v>
      </c>
      <c r="H215" s="49">
        <v>0.91639999999999999</v>
      </c>
      <c r="I215">
        <v>1.0547</v>
      </c>
      <c r="J215" s="49">
        <f t="shared" si="14"/>
        <v>0.08</v>
      </c>
      <c r="K215" s="49">
        <f t="shared" si="15"/>
        <v>5.8299999999999977E-2</v>
      </c>
      <c r="L215" s="49">
        <f t="shared" si="16"/>
        <v>0</v>
      </c>
    </row>
    <row r="216" spans="1:12" x14ac:dyDescent="0.25">
      <c r="A216" s="56">
        <v>57906</v>
      </c>
      <c r="B216" t="s">
        <v>842</v>
      </c>
      <c r="C216" s="12">
        <v>3643256320</v>
      </c>
      <c r="D216" s="12">
        <v>3643256320</v>
      </c>
      <c r="E216" s="12">
        <f t="shared" si="13"/>
        <v>0</v>
      </c>
      <c r="F216" s="12">
        <f>_xlfn.IFNA(VLOOKUP(A216,'313 expiration'!A$1:E$8,4,FALSE),0)</f>
        <v>0</v>
      </c>
      <c r="G216" s="12">
        <f>_xlfn.IFNA(VLOOKUP(A216,'TIF expiration'!$A$1:$B$3,2,FALSE),0)</f>
        <v>0</v>
      </c>
      <c r="H216" s="49">
        <v>0.91639999999999999</v>
      </c>
      <c r="I216">
        <v>1.0547</v>
      </c>
      <c r="J216" s="49">
        <f t="shared" si="14"/>
        <v>0.08</v>
      </c>
      <c r="K216" s="49">
        <f t="shared" si="15"/>
        <v>5.8299999999999977E-2</v>
      </c>
      <c r="L216" s="49">
        <f t="shared" si="16"/>
        <v>0</v>
      </c>
    </row>
    <row r="217" spans="1:12" x14ac:dyDescent="0.25">
      <c r="A217" s="56">
        <v>57907</v>
      </c>
      <c r="B217" t="s">
        <v>841</v>
      </c>
      <c r="C217" s="12">
        <v>5422666784</v>
      </c>
      <c r="D217" s="12">
        <v>5422666784</v>
      </c>
      <c r="E217" s="12">
        <f t="shared" si="13"/>
        <v>0</v>
      </c>
      <c r="F217" s="12">
        <f>_xlfn.IFNA(VLOOKUP(A217,'313 expiration'!A$1:E$8,4,FALSE),0)</f>
        <v>0</v>
      </c>
      <c r="G217" s="12">
        <f>_xlfn.IFNA(VLOOKUP(A217,'TIF expiration'!$A$1:$B$3,2,FALSE),0)</f>
        <v>0</v>
      </c>
      <c r="H217" s="49">
        <v>0.84760000000000002</v>
      </c>
      <c r="I217">
        <v>0.9859</v>
      </c>
      <c r="J217" s="49">
        <f t="shared" si="14"/>
        <v>0.08</v>
      </c>
      <c r="K217" s="49">
        <f t="shared" si="15"/>
        <v>5.8299999999999977E-2</v>
      </c>
      <c r="L217" s="49">
        <f t="shared" si="16"/>
        <v>0</v>
      </c>
    </row>
    <row r="218" spans="1:12" x14ac:dyDescent="0.25">
      <c r="A218" s="56">
        <v>57909</v>
      </c>
      <c r="B218" t="s">
        <v>840</v>
      </c>
      <c r="C218" s="12">
        <v>22443166763</v>
      </c>
      <c r="D218" s="12">
        <v>22443166763</v>
      </c>
      <c r="E218" s="12">
        <f t="shared" si="13"/>
        <v>0</v>
      </c>
      <c r="F218" s="12">
        <f>_xlfn.IFNA(VLOOKUP(A218,'313 expiration'!A$1:E$8,4,FALSE),0)</f>
        <v>0</v>
      </c>
      <c r="G218" s="12">
        <f>_xlfn.IFNA(VLOOKUP(A218,'TIF expiration'!$A$1:$B$3,2,FALSE),0)</f>
        <v>0</v>
      </c>
      <c r="H218" s="49">
        <v>0.90129999999999999</v>
      </c>
      <c r="I218">
        <v>0.95130000000000003</v>
      </c>
      <c r="J218" s="49">
        <f t="shared" si="14"/>
        <v>5.0000000000000044E-2</v>
      </c>
      <c r="K218" s="49">
        <f t="shared" si="15"/>
        <v>0</v>
      </c>
      <c r="L218" s="49">
        <f t="shared" si="16"/>
        <v>0</v>
      </c>
    </row>
    <row r="219" spans="1:12" x14ac:dyDescent="0.25">
      <c r="A219" s="56">
        <v>57910</v>
      </c>
      <c r="B219" t="s">
        <v>839</v>
      </c>
      <c r="C219" s="12">
        <v>8490161486</v>
      </c>
      <c r="D219" s="12">
        <v>8490161486</v>
      </c>
      <c r="E219" s="12">
        <f t="shared" si="13"/>
        <v>0</v>
      </c>
      <c r="F219" s="12">
        <f>_xlfn.IFNA(VLOOKUP(A219,'313 expiration'!A$1:E$8,4,FALSE),0)</f>
        <v>0</v>
      </c>
      <c r="G219" s="12">
        <f>_xlfn.IFNA(VLOOKUP(A219,'TIF expiration'!$A$1:$B$3,2,FALSE),0)</f>
        <v>0</v>
      </c>
      <c r="H219" s="49">
        <v>0.91639999999999999</v>
      </c>
      <c r="I219">
        <v>1.0547</v>
      </c>
      <c r="J219" s="49">
        <f t="shared" si="14"/>
        <v>0.08</v>
      </c>
      <c r="K219" s="49">
        <f t="shared" si="15"/>
        <v>5.8299999999999977E-2</v>
      </c>
      <c r="L219" s="49">
        <f t="shared" si="16"/>
        <v>0</v>
      </c>
    </row>
    <row r="220" spans="1:12" x14ac:dyDescent="0.25">
      <c r="A220" s="56">
        <v>57911</v>
      </c>
      <c r="B220" t="s">
        <v>280</v>
      </c>
      <c r="C220" s="12">
        <v>18136820021</v>
      </c>
      <c r="D220" s="12">
        <v>16638191028</v>
      </c>
      <c r="E220" s="12">
        <f t="shared" si="13"/>
        <v>2997257986</v>
      </c>
      <c r="F220" s="12">
        <f>_xlfn.IFNA(VLOOKUP(A220,'313 expiration'!A$1:E$8,4,FALSE),0)</f>
        <v>0</v>
      </c>
      <c r="G220" s="12">
        <f>_xlfn.IFNA(VLOOKUP(A220,'TIF expiration'!$A$1:$B$3,2,FALSE),0)</f>
        <v>0</v>
      </c>
      <c r="H220" s="49">
        <v>0.91639999999999999</v>
      </c>
      <c r="I220">
        <v>0.95640000000000003</v>
      </c>
      <c r="J220" s="49">
        <f t="shared" si="14"/>
        <v>4.0000000000000036E-2</v>
      </c>
      <c r="K220" s="49">
        <f t="shared" si="15"/>
        <v>0</v>
      </c>
      <c r="L220" s="49">
        <f t="shared" si="16"/>
        <v>0</v>
      </c>
    </row>
    <row r="221" spans="1:12" x14ac:dyDescent="0.25">
      <c r="A221" s="56">
        <v>57912</v>
      </c>
      <c r="B221" t="s">
        <v>838</v>
      </c>
      <c r="C221" s="12">
        <v>15566972967</v>
      </c>
      <c r="D221" s="12">
        <v>15566972967</v>
      </c>
      <c r="E221" s="12">
        <f t="shared" si="13"/>
        <v>0</v>
      </c>
      <c r="F221" s="12">
        <f>_xlfn.IFNA(VLOOKUP(A221,'313 expiration'!A$1:E$8,4,FALSE),0)</f>
        <v>0</v>
      </c>
      <c r="G221" s="12">
        <f>_xlfn.IFNA(VLOOKUP(A221,'TIF expiration'!$A$1:$B$3,2,FALSE),0)</f>
        <v>0</v>
      </c>
      <c r="H221" s="49">
        <v>0.91379999999999995</v>
      </c>
      <c r="I221">
        <v>1.0148000000000001</v>
      </c>
      <c r="J221" s="49">
        <f t="shared" si="14"/>
        <v>0.08</v>
      </c>
      <c r="K221" s="49">
        <f t="shared" si="15"/>
        <v>2.1000000000000199E-2</v>
      </c>
      <c r="L221" s="49">
        <f t="shared" si="16"/>
        <v>0</v>
      </c>
    </row>
    <row r="222" spans="1:12" x14ac:dyDescent="0.25">
      <c r="A222" s="56">
        <v>57913</v>
      </c>
      <c r="B222" t="s">
        <v>837</v>
      </c>
      <c r="C222" s="12">
        <v>3388496361</v>
      </c>
      <c r="D222" s="12">
        <v>3388496361</v>
      </c>
      <c r="E222" s="12">
        <f t="shared" si="13"/>
        <v>0</v>
      </c>
      <c r="F222" s="12">
        <f>_xlfn.IFNA(VLOOKUP(A222,'313 expiration'!A$1:E$8,4,FALSE),0)</f>
        <v>0</v>
      </c>
      <c r="G222" s="12">
        <f>_xlfn.IFNA(VLOOKUP(A222,'TIF expiration'!$A$1:$B$3,2,FALSE),0)</f>
        <v>0</v>
      </c>
      <c r="H222" s="49">
        <v>0.91639999999999999</v>
      </c>
      <c r="I222">
        <v>1.0524</v>
      </c>
      <c r="J222" s="49">
        <f t="shared" si="14"/>
        <v>0.08</v>
      </c>
      <c r="K222" s="49">
        <f t="shared" si="15"/>
        <v>5.6000000000000008E-2</v>
      </c>
      <c r="L222" s="49">
        <f t="shared" si="16"/>
        <v>0</v>
      </c>
    </row>
    <row r="223" spans="1:12" x14ac:dyDescent="0.25">
      <c r="A223" s="56">
        <v>57914</v>
      </c>
      <c r="B223" t="s">
        <v>836</v>
      </c>
      <c r="C223" s="12">
        <v>9857551401</v>
      </c>
      <c r="D223" s="12">
        <v>9857551401</v>
      </c>
      <c r="E223" s="12">
        <f t="shared" si="13"/>
        <v>0</v>
      </c>
      <c r="F223" s="12">
        <f>_xlfn.IFNA(VLOOKUP(A223,'313 expiration'!A$1:E$8,4,FALSE),0)</f>
        <v>0</v>
      </c>
      <c r="G223" s="12">
        <f>_xlfn.IFNA(VLOOKUP(A223,'TIF expiration'!$A$1:$B$3,2,FALSE),0)</f>
        <v>0</v>
      </c>
      <c r="H223" s="49">
        <v>0.91639999999999999</v>
      </c>
      <c r="I223">
        <v>0.96640000000000004</v>
      </c>
      <c r="J223" s="49">
        <f t="shared" si="14"/>
        <v>5.0000000000000044E-2</v>
      </c>
      <c r="K223" s="49">
        <f t="shared" si="15"/>
        <v>0</v>
      </c>
      <c r="L223" s="49">
        <f t="shared" si="16"/>
        <v>0</v>
      </c>
    </row>
    <row r="224" spans="1:12" x14ac:dyDescent="0.25">
      <c r="A224" s="56">
        <v>57916</v>
      </c>
      <c r="B224" t="s">
        <v>835</v>
      </c>
      <c r="C224" s="12">
        <v>26795914427</v>
      </c>
      <c r="D224" s="12">
        <v>26092871345</v>
      </c>
      <c r="E224" s="12">
        <f t="shared" si="13"/>
        <v>1406086164</v>
      </c>
      <c r="F224" s="12">
        <f>_xlfn.IFNA(VLOOKUP(A224,'313 expiration'!A$1:E$8,4,FALSE),0)</f>
        <v>0</v>
      </c>
      <c r="G224" s="12">
        <f>_xlfn.IFNA(VLOOKUP(A224,'TIF expiration'!$A$1:$B$3,2,FALSE),0)</f>
        <v>0</v>
      </c>
      <c r="H224" s="49">
        <v>0.91639999999999999</v>
      </c>
      <c r="I224">
        <v>1.0547</v>
      </c>
      <c r="J224" s="49">
        <f t="shared" si="14"/>
        <v>0.08</v>
      </c>
      <c r="K224" s="49">
        <f t="shared" si="15"/>
        <v>5.8299999999999977E-2</v>
      </c>
      <c r="L224" s="49">
        <f t="shared" si="16"/>
        <v>0</v>
      </c>
    </row>
    <row r="225" spans="1:12" x14ac:dyDescent="0.25">
      <c r="A225" s="56">
        <v>57919</v>
      </c>
      <c r="B225" t="s">
        <v>834</v>
      </c>
      <c r="C225" s="12">
        <v>1395550379</v>
      </c>
      <c r="D225" s="12">
        <v>1395550379</v>
      </c>
      <c r="E225" s="12">
        <f t="shared" si="13"/>
        <v>0</v>
      </c>
      <c r="F225" s="12">
        <f>_xlfn.IFNA(VLOOKUP(A225,'313 expiration'!A$1:E$8,4,FALSE),0)</f>
        <v>0</v>
      </c>
      <c r="G225" s="12">
        <f>_xlfn.IFNA(VLOOKUP(A225,'TIF expiration'!$A$1:$B$3,2,FALSE),0)</f>
        <v>0</v>
      </c>
      <c r="H225" s="49">
        <v>0.86919999999999997</v>
      </c>
      <c r="I225">
        <v>0.97510000000000008</v>
      </c>
      <c r="J225" s="49">
        <f t="shared" si="14"/>
        <v>0.08</v>
      </c>
      <c r="K225" s="49">
        <f t="shared" si="15"/>
        <v>2.5900000000000103E-2</v>
      </c>
      <c r="L225" s="49">
        <f t="shared" si="16"/>
        <v>0</v>
      </c>
    </row>
    <row r="226" spans="1:12" x14ac:dyDescent="0.25">
      <c r="A226" s="56">
        <v>57922</v>
      </c>
      <c r="B226" t="s">
        <v>833</v>
      </c>
      <c r="C226" s="12">
        <v>13762157766</v>
      </c>
      <c r="D226" s="12">
        <v>13762157766</v>
      </c>
      <c r="E226" s="12">
        <f t="shared" si="13"/>
        <v>0</v>
      </c>
      <c r="F226" s="12">
        <f>_xlfn.IFNA(VLOOKUP(A226,'313 expiration'!A$1:E$8,4,FALSE),0)</f>
        <v>0</v>
      </c>
      <c r="G226" s="12">
        <f>_xlfn.IFNA(VLOOKUP(A226,'TIF expiration'!$A$1:$B$3,2,FALSE),0)</f>
        <v>0</v>
      </c>
      <c r="H226" s="49">
        <v>0.91310000000000002</v>
      </c>
      <c r="I226">
        <v>1.0514000000000001</v>
      </c>
      <c r="J226" s="49">
        <f t="shared" si="14"/>
        <v>0.08</v>
      </c>
      <c r="K226" s="49">
        <f t="shared" si="15"/>
        <v>5.8300000000000088E-2</v>
      </c>
      <c r="L226" s="49">
        <f t="shared" si="16"/>
        <v>0</v>
      </c>
    </row>
    <row r="227" spans="1:12" x14ac:dyDescent="0.25">
      <c r="A227" s="56">
        <v>58902</v>
      </c>
      <c r="B227" t="s">
        <v>344</v>
      </c>
      <c r="C227" s="12">
        <v>78943248</v>
      </c>
      <c r="D227" s="12">
        <v>78943248</v>
      </c>
      <c r="E227" s="12">
        <f t="shared" si="13"/>
        <v>0</v>
      </c>
      <c r="F227" s="12">
        <f>_xlfn.IFNA(VLOOKUP(A227,'313 expiration'!A$1:E$8,4,FALSE),0)</f>
        <v>0</v>
      </c>
      <c r="G227" s="12">
        <f>_xlfn.IFNA(VLOOKUP(A227,'TIF expiration'!$A$1:$B$3,2,FALSE),0)</f>
        <v>0</v>
      </c>
      <c r="H227" s="49">
        <v>0.91639999999999999</v>
      </c>
      <c r="I227">
        <v>1.0547</v>
      </c>
      <c r="J227" s="49">
        <f t="shared" si="14"/>
        <v>0.08</v>
      </c>
      <c r="K227" s="49">
        <f t="shared" si="15"/>
        <v>5.8299999999999977E-2</v>
      </c>
      <c r="L227" s="49">
        <f t="shared" si="16"/>
        <v>0</v>
      </c>
    </row>
    <row r="228" spans="1:12" x14ac:dyDescent="0.25">
      <c r="A228" s="56">
        <v>58905</v>
      </c>
      <c r="B228" t="s">
        <v>832</v>
      </c>
      <c r="C228" s="12">
        <v>1887720051</v>
      </c>
      <c r="D228" s="12">
        <v>1886088011</v>
      </c>
      <c r="E228" s="12">
        <f t="shared" si="13"/>
        <v>3264080</v>
      </c>
      <c r="F228" s="12">
        <f>_xlfn.IFNA(VLOOKUP(A228,'313 expiration'!A$1:E$8,4,FALSE),0)</f>
        <v>0</v>
      </c>
      <c r="G228" s="12">
        <f>_xlfn.IFNA(VLOOKUP(A228,'TIF expiration'!$A$1:$B$3,2,FALSE),0)</f>
        <v>0</v>
      </c>
      <c r="H228" s="49">
        <v>0.82469999999999999</v>
      </c>
      <c r="I228">
        <v>0.96300000000000008</v>
      </c>
      <c r="J228" s="49">
        <f t="shared" si="14"/>
        <v>0.08</v>
      </c>
      <c r="K228" s="49">
        <f t="shared" si="15"/>
        <v>5.8300000000000088E-2</v>
      </c>
      <c r="L228" s="49">
        <f t="shared" si="16"/>
        <v>0</v>
      </c>
    </row>
    <row r="229" spans="1:12" x14ac:dyDescent="0.25">
      <c r="A229" s="56">
        <v>58906</v>
      </c>
      <c r="B229" t="s">
        <v>831</v>
      </c>
      <c r="C229" s="12">
        <v>518260320</v>
      </c>
      <c r="D229" s="12">
        <v>518260320</v>
      </c>
      <c r="E229" s="12">
        <f t="shared" si="13"/>
        <v>0</v>
      </c>
      <c r="F229" s="12">
        <f>_xlfn.IFNA(VLOOKUP(A229,'313 expiration'!A$1:E$8,4,FALSE),0)</f>
        <v>0</v>
      </c>
      <c r="G229" s="12">
        <f>_xlfn.IFNA(VLOOKUP(A229,'TIF expiration'!$A$1:$B$3,2,FALSE),0)</f>
        <v>0</v>
      </c>
      <c r="H229" s="49">
        <v>0.91639999999999999</v>
      </c>
      <c r="I229">
        <v>1.0547</v>
      </c>
      <c r="J229" s="49">
        <f t="shared" si="14"/>
        <v>0.08</v>
      </c>
      <c r="K229" s="49">
        <f t="shared" si="15"/>
        <v>5.8299999999999977E-2</v>
      </c>
      <c r="L229" s="49">
        <f t="shared" si="16"/>
        <v>0</v>
      </c>
    </row>
    <row r="230" spans="1:12" x14ac:dyDescent="0.25">
      <c r="A230" s="56">
        <v>58909</v>
      </c>
      <c r="B230" t="s">
        <v>830</v>
      </c>
      <c r="C230" s="12">
        <v>1692887524</v>
      </c>
      <c r="D230" s="12">
        <v>1691534411</v>
      </c>
      <c r="E230" s="12">
        <f t="shared" si="13"/>
        <v>2706226</v>
      </c>
      <c r="F230" s="12">
        <f>_xlfn.IFNA(VLOOKUP(A230,'313 expiration'!A$1:E$8,4,FALSE),0)</f>
        <v>0</v>
      </c>
      <c r="G230" s="12">
        <f>_xlfn.IFNA(VLOOKUP(A230,'TIF expiration'!$A$1:$B$3,2,FALSE),0)</f>
        <v>0</v>
      </c>
      <c r="H230" s="49">
        <v>0.82469999999999999</v>
      </c>
      <c r="I230">
        <v>0.87470000000000003</v>
      </c>
      <c r="J230" s="49">
        <f t="shared" si="14"/>
        <v>5.0000000000000044E-2</v>
      </c>
      <c r="K230" s="49">
        <f t="shared" si="15"/>
        <v>0</v>
      </c>
      <c r="L230" s="49">
        <f t="shared" si="16"/>
        <v>0</v>
      </c>
    </row>
    <row r="231" spans="1:12" x14ac:dyDescent="0.25">
      <c r="A231" s="56">
        <v>59901</v>
      </c>
      <c r="B231" t="s">
        <v>829</v>
      </c>
      <c r="C231" s="12">
        <v>1624221076</v>
      </c>
      <c r="D231" s="12">
        <v>1624221076</v>
      </c>
      <c r="E231" s="12">
        <f t="shared" si="13"/>
        <v>0</v>
      </c>
      <c r="F231" s="12">
        <f>_xlfn.IFNA(VLOOKUP(A231,'313 expiration'!A$1:E$8,4,FALSE),0)</f>
        <v>0</v>
      </c>
      <c r="G231" s="12">
        <f>_xlfn.IFNA(VLOOKUP(A231,'TIF expiration'!$A$1:$B$3,2,FALSE),0)</f>
        <v>0</v>
      </c>
      <c r="H231" s="49">
        <v>0.89319999999999999</v>
      </c>
      <c r="I231">
        <v>0.94320000000000004</v>
      </c>
      <c r="J231" s="49">
        <f t="shared" si="14"/>
        <v>5.0000000000000044E-2</v>
      </c>
      <c r="K231" s="49">
        <f t="shared" si="15"/>
        <v>0</v>
      </c>
      <c r="L231" s="49">
        <f t="shared" si="16"/>
        <v>0</v>
      </c>
    </row>
    <row r="232" spans="1:12" x14ac:dyDescent="0.25">
      <c r="A232" s="56">
        <v>59902</v>
      </c>
      <c r="B232" t="s">
        <v>828</v>
      </c>
      <c r="C232" s="12">
        <v>68221494</v>
      </c>
      <c r="D232" s="12">
        <v>68221494</v>
      </c>
      <c r="E232" s="12">
        <f t="shared" si="13"/>
        <v>0</v>
      </c>
      <c r="F232" s="12">
        <f>_xlfn.IFNA(VLOOKUP(A232,'313 expiration'!A$1:E$8,4,FALSE),0)</f>
        <v>0</v>
      </c>
      <c r="G232" s="12">
        <f>_xlfn.IFNA(VLOOKUP(A232,'TIF expiration'!$A$1:$B$3,2,FALSE),0)</f>
        <v>0</v>
      </c>
      <c r="H232" s="49">
        <v>0.91639999999999999</v>
      </c>
      <c r="I232">
        <v>0.96640000000000004</v>
      </c>
      <c r="J232" s="49">
        <f t="shared" si="14"/>
        <v>5.0000000000000044E-2</v>
      </c>
      <c r="K232" s="49">
        <f t="shared" si="15"/>
        <v>0</v>
      </c>
      <c r="L232" s="49">
        <f t="shared" si="16"/>
        <v>0</v>
      </c>
    </row>
    <row r="233" spans="1:12" x14ac:dyDescent="0.25">
      <c r="A233" s="56">
        <v>60902</v>
      </c>
      <c r="B233" t="s">
        <v>827</v>
      </c>
      <c r="C233" s="12">
        <v>247773099</v>
      </c>
      <c r="D233" s="12">
        <v>247773099</v>
      </c>
      <c r="E233" s="12">
        <f t="shared" si="13"/>
        <v>0</v>
      </c>
      <c r="F233" s="12">
        <f>_xlfn.IFNA(VLOOKUP(A233,'313 expiration'!A$1:E$8,4,FALSE),0)</f>
        <v>0</v>
      </c>
      <c r="G233" s="12">
        <f>_xlfn.IFNA(VLOOKUP(A233,'TIF expiration'!$A$1:$B$3,2,FALSE),0)</f>
        <v>0</v>
      </c>
      <c r="H233" s="49">
        <v>0.88780000000000003</v>
      </c>
      <c r="I233">
        <v>1.0261</v>
      </c>
      <c r="J233" s="49">
        <f t="shared" si="14"/>
        <v>0.08</v>
      </c>
      <c r="K233" s="49">
        <f t="shared" si="15"/>
        <v>5.8299999999999977E-2</v>
      </c>
      <c r="L233" s="49">
        <f t="shared" si="16"/>
        <v>0</v>
      </c>
    </row>
    <row r="234" spans="1:12" x14ac:dyDescent="0.25">
      <c r="A234" s="56">
        <v>60914</v>
      </c>
      <c r="B234" t="s">
        <v>826</v>
      </c>
      <c r="C234" s="12">
        <v>76194151</v>
      </c>
      <c r="D234" s="12">
        <v>76194151</v>
      </c>
      <c r="E234" s="12">
        <f t="shared" si="13"/>
        <v>0</v>
      </c>
      <c r="F234" s="12">
        <f>_xlfn.IFNA(VLOOKUP(A234,'313 expiration'!A$1:E$8,4,FALSE),0)</f>
        <v>0</v>
      </c>
      <c r="G234" s="12">
        <f>_xlfn.IFNA(VLOOKUP(A234,'TIF expiration'!$A$1:$B$3,2,FALSE),0)</f>
        <v>0</v>
      </c>
      <c r="H234" s="49">
        <v>0.90349999999999997</v>
      </c>
      <c r="I234">
        <v>1.0481</v>
      </c>
      <c r="J234" s="49">
        <f t="shared" si="14"/>
        <v>0.08</v>
      </c>
      <c r="K234" s="49">
        <f t="shared" si="15"/>
        <v>6.460000000000006E-2</v>
      </c>
      <c r="L234" s="49">
        <f t="shared" si="16"/>
        <v>0</v>
      </c>
    </row>
    <row r="235" spans="1:12" x14ac:dyDescent="0.25">
      <c r="A235" s="56">
        <v>61901</v>
      </c>
      <c r="B235" t="s">
        <v>825</v>
      </c>
      <c r="C235" s="12">
        <v>21334896313</v>
      </c>
      <c r="D235" s="12">
        <v>21334896313</v>
      </c>
      <c r="E235" s="12">
        <f t="shared" si="13"/>
        <v>0</v>
      </c>
      <c r="F235" s="12">
        <f>_xlfn.IFNA(VLOOKUP(A235,'313 expiration'!A$1:E$8,4,FALSE),0)</f>
        <v>0</v>
      </c>
      <c r="G235" s="12">
        <f>_xlfn.IFNA(VLOOKUP(A235,'TIF expiration'!$A$1:$B$3,2,FALSE),0)</f>
        <v>0</v>
      </c>
      <c r="H235" s="49">
        <v>0.86760000000000004</v>
      </c>
      <c r="I235">
        <v>0.92760000000000009</v>
      </c>
      <c r="J235" s="49">
        <f t="shared" si="14"/>
        <v>6.0000000000000053E-2</v>
      </c>
      <c r="K235" s="49">
        <f t="shared" si="15"/>
        <v>0</v>
      </c>
      <c r="L235" s="49">
        <f t="shared" si="16"/>
        <v>0</v>
      </c>
    </row>
    <row r="236" spans="1:12" x14ac:dyDescent="0.25">
      <c r="A236" s="56">
        <v>61902</v>
      </c>
      <c r="B236" t="s">
        <v>824</v>
      </c>
      <c r="C236" s="12">
        <v>44782761603</v>
      </c>
      <c r="D236" s="12">
        <v>44782761603</v>
      </c>
      <c r="E236" s="12">
        <f t="shared" si="13"/>
        <v>0</v>
      </c>
      <c r="F236" s="12">
        <f>_xlfn.IFNA(VLOOKUP(A236,'313 expiration'!A$1:E$8,4,FALSE),0)</f>
        <v>0</v>
      </c>
      <c r="G236" s="12">
        <f>_xlfn.IFNA(VLOOKUP(A236,'TIF expiration'!$A$1:$B$3,2,FALSE),0)</f>
        <v>0</v>
      </c>
      <c r="H236" s="49">
        <v>0.91639999999999999</v>
      </c>
      <c r="I236">
        <v>0.96640000000000004</v>
      </c>
      <c r="J236" s="49">
        <f t="shared" si="14"/>
        <v>5.0000000000000044E-2</v>
      </c>
      <c r="K236" s="49">
        <f t="shared" si="15"/>
        <v>0</v>
      </c>
      <c r="L236" s="49">
        <f t="shared" si="16"/>
        <v>0</v>
      </c>
    </row>
    <row r="237" spans="1:12" x14ac:dyDescent="0.25">
      <c r="A237" s="56">
        <v>61903</v>
      </c>
      <c r="B237" t="s">
        <v>823</v>
      </c>
      <c r="C237" s="12">
        <v>926668273</v>
      </c>
      <c r="D237" s="12">
        <v>926668273</v>
      </c>
      <c r="E237" s="12">
        <f t="shared" si="13"/>
        <v>0</v>
      </c>
      <c r="F237" s="12">
        <f>_xlfn.IFNA(VLOOKUP(A237,'313 expiration'!A$1:E$8,4,FALSE),0)</f>
        <v>0</v>
      </c>
      <c r="G237" s="12">
        <f>_xlfn.IFNA(VLOOKUP(A237,'TIF expiration'!$A$1:$B$3,2,FALSE),0)</f>
        <v>0</v>
      </c>
      <c r="H237" s="49">
        <v>0.88029999999999997</v>
      </c>
      <c r="I237">
        <v>1.0185999999999999</v>
      </c>
      <c r="J237" s="49">
        <f t="shared" si="14"/>
        <v>0.08</v>
      </c>
      <c r="K237" s="49">
        <f t="shared" si="15"/>
        <v>5.8299999999999977E-2</v>
      </c>
      <c r="L237" s="49">
        <f t="shared" si="16"/>
        <v>0</v>
      </c>
    </row>
    <row r="238" spans="1:12" x14ac:dyDescent="0.25">
      <c r="A238" s="56">
        <v>61905</v>
      </c>
      <c r="B238" t="s">
        <v>822</v>
      </c>
      <c r="C238" s="12">
        <v>950535459</v>
      </c>
      <c r="D238" s="12">
        <v>950535459</v>
      </c>
      <c r="E238" s="12">
        <f t="shared" si="13"/>
        <v>0</v>
      </c>
      <c r="F238" s="12">
        <f>_xlfn.IFNA(VLOOKUP(A238,'313 expiration'!A$1:E$8,4,FALSE),0)</f>
        <v>0</v>
      </c>
      <c r="G238" s="12">
        <f>_xlfn.IFNA(VLOOKUP(A238,'TIF expiration'!$A$1:$B$3,2,FALSE),0)</f>
        <v>0</v>
      </c>
      <c r="H238" s="49">
        <v>0.90839999999999999</v>
      </c>
      <c r="I238">
        <v>1.0468</v>
      </c>
      <c r="J238" s="49">
        <f t="shared" si="14"/>
        <v>0.08</v>
      </c>
      <c r="K238" s="49">
        <f t="shared" si="15"/>
        <v>5.8399999999999966E-2</v>
      </c>
      <c r="L238" s="49">
        <f t="shared" si="16"/>
        <v>0</v>
      </c>
    </row>
    <row r="239" spans="1:12" x14ac:dyDescent="0.25">
      <c r="A239" s="56">
        <v>61906</v>
      </c>
      <c r="B239" t="s">
        <v>821</v>
      </c>
      <c r="C239" s="12">
        <v>714848475</v>
      </c>
      <c r="D239" s="12">
        <v>714848475</v>
      </c>
      <c r="E239" s="12">
        <f t="shared" si="13"/>
        <v>0</v>
      </c>
      <c r="F239" s="12">
        <f>_xlfn.IFNA(VLOOKUP(A239,'313 expiration'!A$1:E$8,4,FALSE),0)</f>
        <v>0</v>
      </c>
      <c r="G239" s="12">
        <f>_xlfn.IFNA(VLOOKUP(A239,'TIF expiration'!$A$1:$B$3,2,FALSE),0)</f>
        <v>0</v>
      </c>
      <c r="H239" s="49">
        <v>0.91639999999999999</v>
      </c>
      <c r="I239">
        <v>0.96640000000000004</v>
      </c>
      <c r="J239" s="49">
        <f t="shared" si="14"/>
        <v>5.0000000000000044E-2</v>
      </c>
      <c r="K239" s="49">
        <f t="shared" si="15"/>
        <v>0</v>
      </c>
      <c r="L239" s="49">
        <f t="shared" si="16"/>
        <v>0</v>
      </c>
    </row>
    <row r="240" spans="1:12" x14ac:dyDescent="0.25">
      <c r="A240" s="56">
        <v>61907</v>
      </c>
      <c r="B240" t="s">
        <v>820</v>
      </c>
      <c r="C240" s="12">
        <v>1303239500</v>
      </c>
      <c r="D240" s="12">
        <v>1303239500</v>
      </c>
      <c r="E240" s="12">
        <f t="shared" si="13"/>
        <v>0</v>
      </c>
      <c r="F240" s="12">
        <f>_xlfn.IFNA(VLOOKUP(A240,'313 expiration'!A$1:E$8,4,FALSE),0)</f>
        <v>0</v>
      </c>
      <c r="G240" s="12">
        <f>_xlfn.IFNA(VLOOKUP(A240,'TIF expiration'!$A$1:$B$3,2,FALSE),0)</f>
        <v>0</v>
      </c>
      <c r="H240" s="49">
        <v>0.87039999999999995</v>
      </c>
      <c r="I240">
        <v>1.0087000000000002</v>
      </c>
      <c r="J240" s="49">
        <f t="shared" si="14"/>
        <v>0.08</v>
      </c>
      <c r="K240" s="49">
        <f t="shared" si="15"/>
        <v>5.8300000000000199E-2</v>
      </c>
      <c r="L240" s="49">
        <f t="shared" si="16"/>
        <v>0</v>
      </c>
    </row>
    <row r="241" spans="1:12" x14ac:dyDescent="0.25">
      <c r="A241" s="56">
        <v>61908</v>
      </c>
      <c r="B241" t="s">
        <v>819</v>
      </c>
      <c r="C241" s="12">
        <v>1350744624</v>
      </c>
      <c r="D241" s="12">
        <v>1350744624</v>
      </c>
      <c r="E241" s="12">
        <f t="shared" si="13"/>
        <v>0</v>
      </c>
      <c r="F241" s="12">
        <f>_xlfn.IFNA(VLOOKUP(A241,'313 expiration'!A$1:E$8,4,FALSE),0)</f>
        <v>0</v>
      </c>
      <c r="G241" s="12">
        <f>_xlfn.IFNA(VLOOKUP(A241,'TIF expiration'!$A$1:$B$3,2,FALSE),0)</f>
        <v>0</v>
      </c>
      <c r="H241" s="49">
        <v>0.84099999999999997</v>
      </c>
      <c r="I241">
        <v>0.97930000000000006</v>
      </c>
      <c r="J241" s="49">
        <f t="shared" si="14"/>
        <v>0.08</v>
      </c>
      <c r="K241" s="49">
        <f t="shared" si="15"/>
        <v>5.8300000000000088E-2</v>
      </c>
      <c r="L241" s="49">
        <f t="shared" si="16"/>
        <v>0</v>
      </c>
    </row>
    <row r="242" spans="1:12" x14ac:dyDescent="0.25">
      <c r="A242" s="56">
        <v>61910</v>
      </c>
      <c r="B242" t="s">
        <v>818</v>
      </c>
      <c r="C242" s="12">
        <v>2756143569</v>
      </c>
      <c r="D242" s="12">
        <v>2756143569</v>
      </c>
      <c r="E242" s="12">
        <f t="shared" si="13"/>
        <v>0</v>
      </c>
      <c r="F242" s="12">
        <f>_xlfn.IFNA(VLOOKUP(A242,'313 expiration'!A$1:E$8,4,FALSE),0)</f>
        <v>0</v>
      </c>
      <c r="G242" s="12">
        <f>_xlfn.IFNA(VLOOKUP(A242,'TIF expiration'!$A$1:$B$3,2,FALSE),0)</f>
        <v>0</v>
      </c>
      <c r="H242" s="49">
        <v>0.8407</v>
      </c>
      <c r="I242">
        <v>0.93370000000000009</v>
      </c>
      <c r="J242" s="49">
        <f t="shared" si="14"/>
        <v>0.08</v>
      </c>
      <c r="K242" s="49">
        <f t="shared" si="15"/>
        <v>1.3000000000000081E-2</v>
      </c>
      <c r="L242" s="49">
        <f t="shared" si="16"/>
        <v>0</v>
      </c>
    </row>
    <row r="243" spans="1:12" x14ac:dyDescent="0.25">
      <c r="A243" s="56">
        <v>61911</v>
      </c>
      <c r="B243" t="s">
        <v>817</v>
      </c>
      <c r="C243" s="12">
        <v>22245119286</v>
      </c>
      <c r="D243" s="12">
        <v>22245119286</v>
      </c>
      <c r="E243" s="12">
        <f t="shared" si="13"/>
        <v>0</v>
      </c>
      <c r="F243" s="12">
        <f>_xlfn.IFNA(VLOOKUP(A243,'313 expiration'!A$1:E$8,4,FALSE),0)</f>
        <v>0</v>
      </c>
      <c r="G243" s="12">
        <f>_xlfn.IFNA(VLOOKUP(A243,'TIF expiration'!$A$1:$B$3,2,FALSE),0)</f>
        <v>0</v>
      </c>
      <c r="H243" s="49">
        <v>0.87629999999999997</v>
      </c>
      <c r="I243">
        <v>0.9163</v>
      </c>
      <c r="J243" s="49">
        <f t="shared" si="14"/>
        <v>4.0000000000000036E-2</v>
      </c>
      <c r="K243" s="49">
        <f t="shared" si="15"/>
        <v>0</v>
      </c>
      <c r="L243" s="49">
        <f t="shared" si="16"/>
        <v>0</v>
      </c>
    </row>
    <row r="244" spans="1:12" x14ac:dyDescent="0.25">
      <c r="A244" s="56">
        <v>61912</v>
      </c>
      <c r="B244" t="s">
        <v>816</v>
      </c>
      <c r="C244" s="12">
        <v>2260855901</v>
      </c>
      <c r="D244" s="12">
        <v>2260855901</v>
      </c>
      <c r="E244" s="12">
        <f t="shared" si="13"/>
        <v>0</v>
      </c>
      <c r="F244" s="12">
        <f>_xlfn.IFNA(VLOOKUP(A244,'313 expiration'!A$1:E$8,4,FALSE),0)</f>
        <v>0</v>
      </c>
      <c r="G244" s="12">
        <f>_xlfn.IFNA(VLOOKUP(A244,'TIF expiration'!$A$1:$B$3,2,FALSE),0)</f>
        <v>0</v>
      </c>
      <c r="H244" s="49">
        <v>0.91200000000000003</v>
      </c>
      <c r="I244">
        <v>1.0503</v>
      </c>
      <c r="J244" s="49">
        <f t="shared" si="14"/>
        <v>0.08</v>
      </c>
      <c r="K244" s="49">
        <f t="shared" si="15"/>
        <v>5.8299999999999977E-2</v>
      </c>
      <c r="L244" s="49">
        <f t="shared" si="16"/>
        <v>0</v>
      </c>
    </row>
    <row r="245" spans="1:12" x14ac:dyDescent="0.25">
      <c r="A245" s="56">
        <v>61914</v>
      </c>
      <c r="B245" t="s">
        <v>815</v>
      </c>
      <c r="C245" s="12">
        <v>5528578622</v>
      </c>
      <c r="D245" s="12">
        <v>5528578622</v>
      </c>
      <c r="E245" s="12">
        <f t="shared" si="13"/>
        <v>0</v>
      </c>
      <c r="F245" s="12">
        <f>_xlfn.IFNA(VLOOKUP(A245,'313 expiration'!A$1:E$8,4,FALSE),0)</f>
        <v>0</v>
      </c>
      <c r="G245" s="12">
        <f>_xlfn.IFNA(VLOOKUP(A245,'TIF expiration'!$A$1:$B$3,2,FALSE),0)</f>
        <v>0</v>
      </c>
      <c r="H245" s="49">
        <v>0.88529999999999998</v>
      </c>
      <c r="I245">
        <v>1.0236000000000001</v>
      </c>
      <c r="J245" s="49">
        <f t="shared" si="14"/>
        <v>0.08</v>
      </c>
      <c r="K245" s="49">
        <f t="shared" si="15"/>
        <v>5.8300000000000088E-2</v>
      </c>
      <c r="L245" s="49">
        <f t="shared" si="16"/>
        <v>0</v>
      </c>
    </row>
    <row r="246" spans="1:12" x14ac:dyDescent="0.25">
      <c r="A246" s="56">
        <v>62901</v>
      </c>
      <c r="B246" t="s">
        <v>814</v>
      </c>
      <c r="C246" s="12">
        <v>1156196752</v>
      </c>
      <c r="D246" s="12">
        <v>1156196752</v>
      </c>
      <c r="E246" s="12">
        <f t="shared" si="13"/>
        <v>0</v>
      </c>
      <c r="F246" s="12">
        <f>_xlfn.IFNA(VLOOKUP(A246,'313 expiration'!A$1:E$8,4,FALSE),0)</f>
        <v>0</v>
      </c>
      <c r="G246" s="12">
        <f>_xlfn.IFNA(VLOOKUP(A246,'TIF expiration'!$A$1:$B$3,2,FALSE),0)</f>
        <v>0</v>
      </c>
      <c r="H246" s="49">
        <v>0.91639999999999999</v>
      </c>
      <c r="I246">
        <v>0.96640000000000004</v>
      </c>
      <c r="J246" s="49">
        <f t="shared" si="14"/>
        <v>5.0000000000000044E-2</v>
      </c>
      <c r="K246" s="49">
        <f t="shared" si="15"/>
        <v>0</v>
      </c>
      <c r="L246" s="49">
        <f t="shared" si="16"/>
        <v>0</v>
      </c>
    </row>
    <row r="247" spans="1:12" x14ac:dyDescent="0.25">
      <c r="A247" s="56">
        <v>62902</v>
      </c>
      <c r="B247" t="s">
        <v>813</v>
      </c>
      <c r="C247" s="12">
        <v>716250788</v>
      </c>
      <c r="D247" s="12">
        <v>716250788</v>
      </c>
      <c r="E247" s="12">
        <f t="shared" si="13"/>
        <v>0</v>
      </c>
      <c r="F247" s="12">
        <f>_xlfn.IFNA(VLOOKUP(A247,'313 expiration'!A$1:E$8,4,FALSE),0)</f>
        <v>0</v>
      </c>
      <c r="G247" s="12">
        <f>_xlfn.IFNA(VLOOKUP(A247,'TIF expiration'!$A$1:$B$3,2,FALSE),0)</f>
        <v>0</v>
      </c>
      <c r="H247" s="49">
        <v>0.91639999999999999</v>
      </c>
      <c r="I247">
        <v>1.0547</v>
      </c>
      <c r="J247" s="49">
        <f t="shared" si="14"/>
        <v>0.08</v>
      </c>
      <c r="K247" s="49">
        <f t="shared" si="15"/>
        <v>5.8299999999999977E-2</v>
      </c>
      <c r="L247" s="49">
        <f t="shared" si="16"/>
        <v>0</v>
      </c>
    </row>
    <row r="248" spans="1:12" x14ac:dyDescent="0.25">
      <c r="A248" s="56">
        <v>62903</v>
      </c>
      <c r="B248" t="s">
        <v>812</v>
      </c>
      <c r="C248" s="12">
        <v>769189752</v>
      </c>
      <c r="D248" s="12">
        <v>769189752</v>
      </c>
      <c r="E248" s="12">
        <f t="shared" si="13"/>
        <v>0</v>
      </c>
      <c r="F248" s="12">
        <f>_xlfn.IFNA(VLOOKUP(A248,'313 expiration'!A$1:E$8,4,FALSE),0)</f>
        <v>0</v>
      </c>
      <c r="G248" s="12">
        <f>_xlfn.IFNA(VLOOKUP(A248,'TIF expiration'!$A$1:$B$3,2,FALSE),0)</f>
        <v>0</v>
      </c>
      <c r="H248" s="49">
        <v>0.91639999999999999</v>
      </c>
      <c r="I248">
        <v>0.96640000000000004</v>
      </c>
      <c r="J248" s="49">
        <f t="shared" si="14"/>
        <v>5.0000000000000044E-2</v>
      </c>
      <c r="K248" s="49">
        <f t="shared" si="15"/>
        <v>0</v>
      </c>
      <c r="L248" s="49">
        <f t="shared" si="16"/>
        <v>0</v>
      </c>
    </row>
    <row r="249" spans="1:12" x14ac:dyDescent="0.25">
      <c r="A249" s="56">
        <v>62904</v>
      </c>
      <c r="B249" t="s">
        <v>811</v>
      </c>
      <c r="C249" s="12">
        <v>2458728931</v>
      </c>
      <c r="D249" s="12">
        <v>2458728931</v>
      </c>
      <c r="E249" s="12">
        <f t="shared" si="13"/>
        <v>0</v>
      </c>
      <c r="F249" s="12">
        <f>_xlfn.IFNA(VLOOKUP(A249,'313 expiration'!A$1:E$8,4,FALSE),0)</f>
        <v>0</v>
      </c>
      <c r="G249" s="12">
        <f>_xlfn.IFNA(VLOOKUP(A249,'TIF expiration'!$A$1:$B$3,2,FALSE),0)</f>
        <v>0</v>
      </c>
      <c r="H249" s="49">
        <v>0.91639999999999999</v>
      </c>
      <c r="I249">
        <v>0.96640000000000004</v>
      </c>
      <c r="J249" s="49">
        <f t="shared" si="14"/>
        <v>5.0000000000000044E-2</v>
      </c>
      <c r="K249" s="49">
        <f t="shared" si="15"/>
        <v>0</v>
      </c>
      <c r="L249" s="49">
        <f t="shared" si="16"/>
        <v>0</v>
      </c>
    </row>
    <row r="250" spans="1:12" x14ac:dyDescent="0.25">
      <c r="A250" s="56">
        <v>62905</v>
      </c>
      <c r="B250" t="s">
        <v>810</v>
      </c>
      <c r="C250" s="12">
        <v>769880555</v>
      </c>
      <c r="D250" s="12">
        <v>769880555</v>
      </c>
      <c r="E250" s="12">
        <f t="shared" si="13"/>
        <v>0</v>
      </c>
      <c r="F250" s="12">
        <f>_xlfn.IFNA(VLOOKUP(A250,'313 expiration'!A$1:E$8,4,FALSE),0)</f>
        <v>0</v>
      </c>
      <c r="G250" s="12">
        <f>_xlfn.IFNA(VLOOKUP(A250,'TIF expiration'!$A$1:$B$3,2,FALSE),0)</f>
        <v>0</v>
      </c>
      <c r="H250" s="49">
        <v>0.91639999999999999</v>
      </c>
      <c r="I250">
        <v>0.96640000000000004</v>
      </c>
      <c r="J250" s="49">
        <f t="shared" si="14"/>
        <v>5.0000000000000044E-2</v>
      </c>
      <c r="K250" s="49">
        <f t="shared" si="15"/>
        <v>0</v>
      </c>
      <c r="L250" s="49">
        <f t="shared" si="16"/>
        <v>0</v>
      </c>
    </row>
    <row r="251" spans="1:12" x14ac:dyDescent="0.25">
      <c r="A251" s="56">
        <v>62906</v>
      </c>
      <c r="B251" t="s">
        <v>809</v>
      </c>
      <c r="C251" s="12">
        <v>76783182</v>
      </c>
      <c r="D251" s="12">
        <v>76783182</v>
      </c>
      <c r="E251" s="12">
        <f t="shared" si="13"/>
        <v>0</v>
      </c>
      <c r="F251" s="12">
        <f>_xlfn.IFNA(VLOOKUP(A251,'313 expiration'!A$1:E$8,4,FALSE),0)</f>
        <v>0</v>
      </c>
      <c r="G251" s="12">
        <f>_xlfn.IFNA(VLOOKUP(A251,'TIF expiration'!$A$1:$B$3,2,FALSE),0)</f>
        <v>0</v>
      </c>
      <c r="H251" s="49">
        <v>0.91239999999999999</v>
      </c>
      <c r="I251">
        <v>0.96240000000000003</v>
      </c>
      <c r="J251" s="49">
        <f t="shared" si="14"/>
        <v>5.0000000000000044E-2</v>
      </c>
      <c r="K251" s="49">
        <f t="shared" si="15"/>
        <v>0</v>
      </c>
      <c r="L251" s="49">
        <f t="shared" si="16"/>
        <v>0</v>
      </c>
    </row>
    <row r="252" spans="1:12" x14ac:dyDescent="0.25">
      <c r="A252" s="56">
        <v>63903</v>
      </c>
      <c r="B252" t="s">
        <v>808</v>
      </c>
      <c r="C252" s="12">
        <v>158448902</v>
      </c>
      <c r="D252" s="12">
        <v>158448902</v>
      </c>
      <c r="E252" s="12">
        <f t="shared" si="13"/>
        <v>0</v>
      </c>
      <c r="F252" s="12">
        <f>_xlfn.IFNA(VLOOKUP(A252,'313 expiration'!A$1:E$8,4,FALSE),0)</f>
        <v>0</v>
      </c>
      <c r="G252" s="12">
        <f>_xlfn.IFNA(VLOOKUP(A252,'TIF expiration'!$A$1:$B$3,2,FALSE),0)</f>
        <v>0</v>
      </c>
      <c r="H252" s="49">
        <v>0.91639999999999999</v>
      </c>
      <c r="I252">
        <v>0.96640000000000004</v>
      </c>
      <c r="J252" s="49">
        <f t="shared" si="14"/>
        <v>5.0000000000000044E-2</v>
      </c>
      <c r="K252" s="49">
        <f t="shared" si="15"/>
        <v>0</v>
      </c>
      <c r="L252" s="49">
        <f t="shared" si="16"/>
        <v>0</v>
      </c>
    </row>
    <row r="253" spans="1:12" x14ac:dyDescent="0.25">
      <c r="A253" s="56">
        <v>63906</v>
      </c>
      <c r="B253" t="s">
        <v>807</v>
      </c>
      <c r="C253" s="12">
        <v>98658290</v>
      </c>
      <c r="D253" s="12">
        <v>98658290</v>
      </c>
      <c r="E253" s="12">
        <f t="shared" si="13"/>
        <v>0</v>
      </c>
      <c r="F253" s="12">
        <f>_xlfn.IFNA(VLOOKUP(A253,'313 expiration'!A$1:E$8,4,FALSE),0)</f>
        <v>0</v>
      </c>
      <c r="G253" s="12">
        <f>_xlfn.IFNA(VLOOKUP(A253,'TIF expiration'!$A$1:$B$3,2,FALSE),0)</f>
        <v>0</v>
      </c>
      <c r="H253" s="49">
        <v>0.91639999999999999</v>
      </c>
      <c r="I253">
        <v>1.0547</v>
      </c>
      <c r="J253" s="49">
        <f t="shared" si="14"/>
        <v>0.08</v>
      </c>
      <c r="K253" s="49">
        <f t="shared" si="15"/>
        <v>5.8299999999999977E-2</v>
      </c>
      <c r="L253" s="49">
        <f t="shared" si="16"/>
        <v>0</v>
      </c>
    </row>
    <row r="254" spans="1:12" x14ac:dyDescent="0.25">
      <c r="A254" s="56">
        <v>64903</v>
      </c>
      <c r="B254" t="s">
        <v>806</v>
      </c>
      <c r="C254" s="12">
        <v>6856654863</v>
      </c>
      <c r="D254" s="12">
        <v>6842823171</v>
      </c>
      <c r="E254" s="12">
        <f t="shared" si="13"/>
        <v>27663384</v>
      </c>
      <c r="F254" s="12">
        <f>_xlfn.IFNA(VLOOKUP(A254,'313 expiration'!A$1:E$8,4,FALSE),0)</f>
        <v>0</v>
      </c>
      <c r="G254" s="12">
        <f>_xlfn.IFNA(VLOOKUP(A254,'TIF expiration'!$A$1:$B$3,2,FALSE),0)</f>
        <v>0</v>
      </c>
      <c r="H254" s="49">
        <v>0.91639999999999999</v>
      </c>
      <c r="I254">
        <v>0.97640000000000005</v>
      </c>
      <c r="J254" s="49">
        <f t="shared" si="14"/>
        <v>6.0000000000000053E-2</v>
      </c>
      <c r="K254" s="49">
        <f t="shared" si="15"/>
        <v>0</v>
      </c>
      <c r="L254" s="49">
        <f t="shared" si="16"/>
        <v>0</v>
      </c>
    </row>
    <row r="255" spans="1:12" x14ac:dyDescent="0.25">
      <c r="A255" s="56">
        <v>65901</v>
      </c>
      <c r="B255" t="s">
        <v>805</v>
      </c>
      <c r="C255" s="12">
        <v>208701867</v>
      </c>
      <c r="D255" s="12">
        <v>208701867</v>
      </c>
      <c r="E255" s="12">
        <f t="shared" si="13"/>
        <v>0</v>
      </c>
      <c r="F255" s="12">
        <f>_xlfn.IFNA(VLOOKUP(A255,'313 expiration'!A$1:E$8,4,FALSE),0)</f>
        <v>0</v>
      </c>
      <c r="G255" s="12">
        <f>_xlfn.IFNA(VLOOKUP(A255,'TIF expiration'!$A$1:$B$3,2,FALSE),0)</f>
        <v>0</v>
      </c>
      <c r="H255" s="49">
        <v>0.88770000000000004</v>
      </c>
      <c r="I255">
        <v>1.026</v>
      </c>
      <c r="J255" s="49">
        <f t="shared" si="14"/>
        <v>0.08</v>
      </c>
      <c r="K255" s="49">
        <f t="shared" si="15"/>
        <v>5.8299999999999977E-2</v>
      </c>
      <c r="L255" s="49">
        <f t="shared" si="16"/>
        <v>0</v>
      </c>
    </row>
    <row r="256" spans="1:12" x14ac:dyDescent="0.25">
      <c r="A256" s="56">
        <v>65902</v>
      </c>
      <c r="B256" t="s">
        <v>804</v>
      </c>
      <c r="C256" s="12">
        <v>78922167</v>
      </c>
      <c r="D256" s="12">
        <v>78922167</v>
      </c>
      <c r="E256" s="12">
        <f t="shared" si="13"/>
        <v>0</v>
      </c>
      <c r="F256" s="12">
        <f>_xlfn.IFNA(VLOOKUP(A256,'313 expiration'!A$1:E$8,4,FALSE),0)</f>
        <v>0</v>
      </c>
      <c r="G256" s="12">
        <f>_xlfn.IFNA(VLOOKUP(A256,'TIF expiration'!$A$1:$B$3,2,FALSE),0)</f>
        <v>0</v>
      </c>
      <c r="H256" s="49">
        <v>0.82469999999999999</v>
      </c>
      <c r="I256">
        <v>0.87470000000000003</v>
      </c>
      <c r="J256" s="49">
        <f t="shared" si="14"/>
        <v>5.0000000000000044E-2</v>
      </c>
      <c r="K256" s="49">
        <f t="shared" si="15"/>
        <v>0</v>
      </c>
      <c r="L256" s="49">
        <f t="shared" si="16"/>
        <v>0</v>
      </c>
    </row>
    <row r="257" spans="1:12" x14ac:dyDescent="0.25">
      <c r="A257" s="56">
        <v>66005</v>
      </c>
      <c r="B257" t="s">
        <v>803</v>
      </c>
      <c r="C257" s="12">
        <v>27471638</v>
      </c>
      <c r="D257" s="12">
        <v>27156835</v>
      </c>
      <c r="E257" s="12">
        <f t="shared" si="13"/>
        <v>629606</v>
      </c>
      <c r="F257" s="12">
        <f>_xlfn.IFNA(VLOOKUP(A257,'313 expiration'!A$1:E$8,4,FALSE),0)</f>
        <v>0</v>
      </c>
      <c r="G257" s="12">
        <f>_xlfn.IFNA(VLOOKUP(A257,'TIF expiration'!$A$1:$B$3,2,FALSE),0)</f>
        <v>0</v>
      </c>
      <c r="H257" s="49">
        <v>0.91639999999999999</v>
      </c>
      <c r="I257">
        <v>0.95640000000000003</v>
      </c>
      <c r="J257" s="49">
        <f t="shared" si="14"/>
        <v>4.0000000000000036E-2</v>
      </c>
      <c r="K257" s="49">
        <f t="shared" si="15"/>
        <v>0</v>
      </c>
      <c r="L257" s="49">
        <f t="shared" si="16"/>
        <v>0</v>
      </c>
    </row>
    <row r="258" spans="1:12" x14ac:dyDescent="0.25">
      <c r="A258" s="56">
        <v>66901</v>
      </c>
      <c r="B258" t="s">
        <v>802</v>
      </c>
      <c r="C258" s="12">
        <v>284582938</v>
      </c>
      <c r="D258" s="12">
        <v>284582938</v>
      </c>
      <c r="E258" s="12">
        <f t="shared" si="13"/>
        <v>0</v>
      </c>
      <c r="F258" s="12">
        <f>_xlfn.IFNA(VLOOKUP(A258,'313 expiration'!A$1:E$8,4,FALSE),0)</f>
        <v>0</v>
      </c>
      <c r="G258" s="12">
        <f>_xlfn.IFNA(VLOOKUP(A258,'TIF expiration'!$A$1:$B$3,2,FALSE),0)</f>
        <v>0</v>
      </c>
      <c r="H258" s="49">
        <v>0.91639999999999999</v>
      </c>
      <c r="I258">
        <v>0.96640000000000004</v>
      </c>
      <c r="J258" s="49">
        <f t="shared" si="14"/>
        <v>5.0000000000000044E-2</v>
      </c>
      <c r="K258" s="49">
        <f t="shared" si="15"/>
        <v>0</v>
      </c>
      <c r="L258" s="49">
        <f t="shared" si="16"/>
        <v>0</v>
      </c>
    </row>
    <row r="259" spans="1:12" x14ac:dyDescent="0.25">
      <c r="A259" s="56">
        <v>66902</v>
      </c>
      <c r="B259" t="s">
        <v>801</v>
      </c>
      <c r="C259" s="12">
        <v>381614527</v>
      </c>
      <c r="D259" s="12">
        <v>381614527</v>
      </c>
      <c r="E259" s="12">
        <f t="shared" ref="E259:E322" si="17">(C259-D259)*2</f>
        <v>0</v>
      </c>
      <c r="F259" s="12">
        <f>_xlfn.IFNA(VLOOKUP(A259,'313 expiration'!A$1:E$8,4,FALSE),0)</f>
        <v>0</v>
      </c>
      <c r="G259" s="12">
        <f>_xlfn.IFNA(VLOOKUP(A259,'TIF expiration'!$A$1:$B$3,2,FALSE),0)</f>
        <v>0</v>
      </c>
      <c r="H259" s="49">
        <v>0.82469999999999999</v>
      </c>
      <c r="I259">
        <v>0.87470000000000003</v>
      </c>
      <c r="J259" s="49">
        <f t="shared" ref="J259:J322" si="18">MAX(0,MIN(0.08,I259-H259))</f>
        <v>5.0000000000000044E-2</v>
      </c>
      <c r="K259" s="49">
        <f t="shared" ref="K259:K322" si="19">MIN(0.09,I259-H259-J259)</f>
        <v>0</v>
      </c>
      <c r="L259" s="49">
        <f t="shared" si="16"/>
        <v>0</v>
      </c>
    </row>
    <row r="260" spans="1:12" x14ac:dyDescent="0.25">
      <c r="A260" s="56">
        <v>66903</v>
      </c>
      <c r="B260" t="s">
        <v>800</v>
      </c>
      <c r="C260" s="12">
        <v>396416569</v>
      </c>
      <c r="D260" s="12">
        <v>391889905</v>
      </c>
      <c r="E260" s="12">
        <f t="shared" si="17"/>
        <v>9053328</v>
      </c>
      <c r="F260" s="12">
        <f>_xlfn.IFNA(VLOOKUP(A260,'313 expiration'!A$1:E$8,4,FALSE),0)</f>
        <v>0</v>
      </c>
      <c r="G260" s="12">
        <f>_xlfn.IFNA(VLOOKUP(A260,'TIF expiration'!$A$1:$B$3,2,FALSE),0)</f>
        <v>0</v>
      </c>
      <c r="H260" s="49">
        <v>0.82469999999999999</v>
      </c>
      <c r="I260">
        <v>0.96300000000000008</v>
      </c>
      <c r="J260" s="49">
        <f t="shared" si="18"/>
        <v>0.08</v>
      </c>
      <c r="K260" s="49">
        <f t="shared" si="19"/>
        <v>5.8300000000000088E-2</v>
      </c>
      <c r="L260" s="49">
        <f t="shared" si="16"/>
        <v>0</v>
      </c>
    </row>
    <row r="261" spans="1:12" x14ac:dyDescent="0.25">
      <c r="A261" s="56">
        <v>67902</v>
      </c>
      <c r="B261" t="s">
        <v>799</v>
      </c>
      <c r="C261" s="12">
        <v>557424845</v>
      </c>
      <c r="D261" s="12">
        <v>557424845</v>
      </c>
      <c r="E261" s="12">
        <f t="shared" si="17"/>
        <v>0</v>
      </c>
      <c r="F261" s="12">
        <f>_xlfn.IFNA(VLOOKUP(A261,'313 expiration'!A$1:E$8,4,FALSE),0)</f>
        <v>0</v>
      </c>
      <c r="G261" s="12">
        <f>_xlfn.IFNA(VLOOKUP(A261,'TIF expiration'!$A$1:$B$3,2,FALSE),0)</f>
        <v>0</v>
      </c>
      <c r="H261" s="49">
        <v>0.91639999999999999</v>
      </c>
      <c r="I261">
        <v>0.98970000000000002</v>
      </c>
      <c r="J261" s="49">
        <f t="shared" si="18"/>
        <v>7.3300000000000032E-2</v>
      </c>
      <c r="K261" s="49">
        <f t="shared" si="19"/>
        <v>0</v>
      </c>
      <c r="L261" s="49">
        <f t="shared" si="16"/>
        <v>0</v>
      </c>
    </row>
    <row r="262" spans="1:12" x14ac:dyDescent="0.25">
      <c r="A262" s="56">
        <v>67903</v>
      </c>
      <c r="B262" t="s">
        <v>798</v>
      </c>
      <c r="C262" s="12">
        <v>561214042</v>
      </c>
      <c r="D262" s="12">
        <v>561214042</v>
      </c>
      <c r="E262" s="12">
        <f t="shared" si="17"/>
        <v>0</v>
      </c>
      <c r="F262" s="12">
        <f>_xlfn.IFNA(VLOOKUP(A262,'313 expiration'!A$1:E$8,4,FALSE),0)</f>
        <v>0</v>
      </c>
      <c r="G262" s="12">
        <f>_xlfn.IFNA(VLOOKUP(A262,'TIF expiration'!$A$1:$B$3,2,FALSE),0)</f>
        <v>0</v>
      </c>
      <c r="H262" s="49">
        <v>0.91639999999999999</v>
      </c>
      <c r="I262">
        <v>0.96640000000000004</v>
      </c>
      <c r="J262" s="49">
        <f t="shared" si="18"/>
        <v>5.0000000000000044E-2</v>
      </c>
      <c r="K262" s="49">
        <f t="shared" si="19"/>
        <v>0</v>
      </c>
      <c r="L262" s="49">
        <f t="shared" ref="L262:L325" si="20">I262-H262-J262-K262</f>
        <v>0</v>
      </c>
    </row>
    <row r="263" spans="1:12" x14ac:dyDescent="0.25">
      <c r="A263" s="56">
        <v>67904</v>
      </c>
      <c r="B263" t="s">
        <v>797</v>
      </c>
      <c r="C263" s="12">
        <v>138166249</v>
      </c>
      <c r="D263" s="12">
        <v>138166249</v>
      </c>
      <c r="E263" s="12">
        <f t="shared" si="17"/>
        <v>0</v>
      </c>
      <c r="F263" s="12">
        <f>_xlfn.IFNA(VLOOKUP(A263,'313 expiration'!A$1:E$8,4,FALSE),0)</f>
        <v>0</v>
      </c>
      <c r="G263" s="12">
        <f>_xlfn.IFNA(VLOOKUP(A263,'TIF expiration'!$A$1:$B$3,2,FALSE),0)</f>
        <v>0</v>
      </c>
      <c r="H263" s="49">
        <v>0.86599999999999999</v>
      </c>
      <c r="I263">
        <v>0.91600000000000004</v>
      </c>
      <c r="J263" s="49">
        <f t="shared" si="18"/>
        <v>5.0000000000000044E-2</v>
      </c>
      <c r="K263" s="49">
        <f t="shared" si="19"/>
        <v>0</v>
      </c>
      <c r="L263" s="49">
        <f t="shared" si="20"/>
        <v>0</v>
      </c>
    </row>
    <row r="264" spans="1:12" x14ac:dyDescent="0.25">
      <c r="A264" s="56">
        <v>67907</v>
      </c>
      <c r="B264" t="s">
        <v>796</v>
      </c>
      <c r="C264" s="12">
        <v>161790902</v>
      </c>
      <c r="D264" s="12">
        <v>161790902</v>
      </c>
      <c r="E264" s="12">
        <f t="shared" si="17"/>
        <v>0</v>
      </c>
      <c r="F264" s="12">
        <f>_xlfn.IFNA(VLOOKUP(A264,'313 expiration'!A$1:E$8,4,FALSE),0)</f>
        <v>0</v>
      </c>
      <c r="G264" s="12">
        <f>_xlfn.IFNA(VLOOKUP(A264,'TIF expiration'!$A$1:$B$3,2,FALSE),0)</f>
        <v>0</v>
      </c>
      <c r="H264" s="49">
        <v>0.90959999999999996</v>
      </c>
      <c r="I264">
        <v>0.9496</v>
      </c>
      <c r="J264" s="49">
        <f t="shared" si="18"/>
        <v>4.0000000000000036E-2</v>
      </c>
      <c r="K264" s="49">
        <f t="shared" si="19"/>
        <v>0</v>
      </c>
      <c r="L264" s="49">
        <f t="shared" si="20"/>
        <v>0</v>
      </c>
    </row>
    <row r="265" spans="1:12" x14ac:dyDescent="0.25">
      <c r="A265" s="56">
        <v>67908</v>
      </c>
      <c r="B265" t="s">
        <v>795</v>
      </c>
      <c r="C265" s="12">
        <v>53987903</v>
      </c>
      <c r="D265" s="12">
        <v>53987903</v>
      </c>
      <c r="E265" s="12">
        <f t="shared" si="17"/>
        <v>0</v>
      </c>
      <c r="F265" s="12">
        <f>_xlfn.IFNA(VLOOKUP(A265,'313 expiration'!A$1:E$8,4,FALSE),0)</f>
        <v>0</v>
      </c>
      <c r="G265" s="12">
        <f>_xlfn.IFNA(VLOOKUP(A265,'TIF expiration'!$A$1:$B$3,2,FALSE),0)</f>
        <v>0</v>
      </c>
      <c r="H265" s="49">
        <v>0.91639999999999999</v>
      </c>
      <c r="I265">
        <v>1.0547</v>
      </c>
      <c r="J265" s="49">
        <f t="shared" si="18"/>
        <v>0.08</v>
      </c>
      <c r="K265" s="49">
        <f t="shared" si="19"/>
        <v>5.8299999999999977E-2</v>
      </c>
      <c r="L265" s="49">
        <f t="shared" si="20"/>
        <v>0</v>
      </c>
    </row>
    <row r="266" spans="1:12" x14ac:dyDescent="0.25">
      <c r="A266" s="56">
        <v>68901</v>
      </c>
      <c r="B266" t="s">
        <v>794</v>
      </c>
      <c r="C266" s="12">
        <v>15430253572</v>
      </c>
      <c r="D266" s="12">
        <v>14938545095</v>
      </c>
      <c r="E266" s="12">
        <f t="shared" si="17"/>
        <v>983416954</v>
      </c>
      <c r="F266" s="12">
        <f>_xlfn.IFNA(VLOOKUP(A266,'313 expiration'!A$1:E$8,4,FALSE),0)</f>
        <v>0</v>
      </c>
      <c r="G266" s="12">
        <f>_xlfn.IFNA(VLOOKUP(A266,'TIF expiration'!$A$1:$B$3,2,FALSE),0)</f>
        <v>0</v>
      </c>
      <c r="H266" s="49">
        <v>0.91639999999999999</v>
      </c>
      <c r="I266">
        <v>1.0547</v>
      </c>
      <c r="J266" s="49">
        <f t="shared" si="18"/>
        <v>0.08</v>
      </c>
      <c r="K266" s="49">
        <f t="shared" si="19"/>
        <v>5.8299999999999977E-2</v>
      </c>
      <c r="L266" s="49">
        <f t="shared" si="20"/>
        <v>0</v>
      </c>
    </row>
    <row r="267" spans="1:12" x14ac:dyDescent="0.25">
      <c r="A267" s="56">
        <v>69901</v>
      </c>
      <c r="B267" t="s">
        <v>793</v>
      </c>
      <c r="C267" s="12">
        <v>656204696</v>
      </c>
      <c r="D267" s="12">
        <v>656204696</v>
      </c>
      <c r="E267" s="12">
        <f t="shared" si="17"/>
        <v>0</v>
      </c>
      <c r="F267" s="12">
        <f>_xlfn.IFNA(VLOOKUP(A267,'313 expiration'!A$1:E$8,4,FALSE),0)</f>
        <v>0</v>
      </c>
      <c r="G267" s="12">
        <f>_xlfn.IFNA(VLOOKUP(A267,'TIF expiration'!$A$1:$B$3,2,FALSE),0)</f>
        <v>0</v>
      </c>
      <c r="H267" s="49">
        <v>0.82469999999999999</v>
      </c>
      <c r="I267">
        <v>0.87470000000000003</v>
      </c>
      <c r="J267" s="49">
        <f t="shared" si="18"/>
        <v>5.0000000000000044E-2</v>
      </c>
      <c r="K267" s="49">
        <f t="shared" si="19"/>
        <v>0</v>
      </c>
      <c r="L267" s="49">
        <f t="shared" si="20"/>
        <v>0</v>
      </c>
    </row>
    <row r="268" spans="1:12" x14ac:dyDescent="0.25">
      <c r="A268" s="56">
        <v>69902</v>
      </c>
      <c r="B268" t="s">
        <v>792</v>
      </c>
      <c r="C268" s="12">
        <v>338019315</v>
      </c>
      <c r="D268" s="12">
        <v>338019315</v>
      </c>
      <c r="E268" s="12">
        <f t="shared" si="17"/>
        <v>0</v>
      </c>
      <c r="F268" s="12">
        <f>_xlfn.IFNA(VLOOKUP(A268,'313 expiration'!A$1:E$8,4,FALSE),0)</f>
        <v>0</v>
      </c>
      <c r="G268" s="12">
        <f>_xlfn.IFNA(VLOOKUP(A268,'TIF expiration'!$A$1:$B$3,2,FALSE),0)</f>
        <v>0</v>
      </c>
      <c r="H268" s="49">
        <v>0.91479999999999995</v>
      </c>
      <c r="I268">
        <v>1.0531000000000001</v>
      </c>
      <c r="J268" s="49">
        <f t="shared" si="18"/>
        <v>0.08</v>
      </c>
      <c r="K268" s="49">
        <f t="shared" si="19"/>
        <v>5.8300000000000199E-2</v>
      </c>
      <c r="L268" s="49">
        <f t="shared" si="20"/>
        <v>0</v>
      </c>
    </row>
    <row r="269" spans="1:12" x14ac:dyDescent="0.25">
      <c r="A269" s="56">
        <v>70901</v>
      </c>
      <c r="B269" t="s">
        <v>791</v>
      </c>
      <c r="C269" s="12">
        <v>54343569</v>
      </c>
      <c r="D269" s="12">
        <v>54343569</v>
      </c>
      <c r="E269" s="12">
        <f t="shared" si="17"/>
        <v>0</v>
      </c>
      <c r="F269" s="12">
        <f>_xlfn.IFNA(VLOOKUP(A269,'313 expiration'!A$1:E$8,4,FALSE),0)</f>
        <v>0</v>
      </c>
      <c r="G269" s="12">
        <f>_xlfn.IFNA(VLOOKUP(A269,'TIF expiration'!$A$1:$B$3,2,FALSE),0)</f>
        <v>0</v>
      </c>
      <c r="H269" s="49">
        <v>0.82469999999999999</v>
      </c>
      <c r="I269">
        <v>0.96300000000000008</v>
      </c>
      <c r="J269" s="49">
        <f t="shared" si="18"/>
        <v>0.08</v>
      </c>
      <c r="K269" s="49">
        <f t="shared" si="19"/>
        <v>5.8300000000000088E-2</v>
      </c>
      <c r="L269" s="49">
        <f t="shared" si="20"/>
        <v>0</v>
      </c>
    </row>
    <row r="270" spans="1:12" x14ac:dyDescent="0.25">
      <c r="A270" s="56">
        <v>70903</v>
      </c>
      <c r="B270" t="s">
        <v>790</v>
      </c>
      <c r="C270" s="12">
        <v>2556636201</v>
      </c>
      <c r="D270" s="12">
        <v>2556636201</v>
      </c>
      <c r="E270" s="12">
        <f t="shared" si="17"/>
        <v>0</v>
      </c>
      <c r="F270" s="12">
        <f>_xlfn.IFNA(VLOOKUP(A270,'313 expiration'!A$1:E$8,4,FALSE),0)</f>
        <v>0</v>
      </c>
      <c r="G270" s="12">
        <f>_xlfn.IFNA(VLOOKUP(A270,'TIF expiration'!$A$1:$B$3,2,FALSE),0)</f>
        <v>0</v>
      </c>
      <c r="H270" s="49">
        <v>0.89159999999999995</v>
      </c>
      <c r="I270">
        <v>1.0299</v>
      </c>
      <c r="J270" s="49">
        <f t="shared" si="18"/>
        <v>0.08</v>
      </c>
      <c r="K270" s="49">
        <f t="shared" si="19"/>
        <v>5.8300000000000088E-2</v>
      </c>
      <c r="L270" s="49">
        <f t="shared" si="20"/>
        <v>0</v>
      </c>
    </row>
    <row r="271" spans="1:12" x14ac:dyDescent="0.25">
      <c r="A271" s="56">
        <v>70905</v>
      </c>
      <c r="B271" t="s">
        <v>789</v>
      </c>
      <c r="C271" s="12">
        <v>581184058</v>
      </c>
      <c r="D271" s="12">
        <v>581184058</v>
      </c>
      <c r="E271" s="12">
        <f t="shared" si="17"/>
        <v>0</v>
      </c>
      <c r="F271" s="12">
        <f>_xlfn.IFNA(VLOOKUP(A271,'313 expiration'!A$1:E$8,4,FALSE),0)</f>
        <v>0</v>
      </c>
      <c r="G271" s="12">
        <f>_xlfn.IFNA(VLOOKUP(A271,'TIF expiration'!$A$1:$B$3,2,FALSE),0)</f>
        <v>0</v>
      </c>
      <c r="H271" s="49">
        <v>0.85150000000000003</v>
      </c>
      <c r="I271">
        <v>0.98540000000000005</v>
      </c>
      <c r="J271" s="49">
        <f t="shared" si="18"/>
        <v>0.08</v>
      </c>
      <c r="K271" s="49">
        <f t="shared" si="19"/>
        <v>5.3900000000000017E-2</v>
      </c>
      <c r="L271" s="49">
        <f t="shared" si="20"/>
        <v>0</v>
      </c>
    </row>
    <row r="272" spans="1:12" x14ac:dyDescent="0.25">
      <c r="A272" s="56">
        <v>70907</v>
      </c>
      <c r="B272" t="s">
        <v>788</v>
      </c>
      <c r="C272" s="12">
        <v>172433575</v>
      </c>
      <c r="D272" s="12">
        <v>172433575</v>
      </c>
      <c r="E272" s="12">
        <f t="shared" si="17"/>
        <v>0</v>
      </c>
      <c r="F272" s="12">
        <f>_xlfn.IFNA(VLOOKUP(A272,'313 expiration'!A$1:E$8,4,FALSE),0)</f>
        <v>0</v>
      </c>
      <c r="G272" s="12">
        <f>_xlfn.IFNA(VLOOKUP(A272,'TIF expiration'!$A$1:$B$3,2,FALSE),0)</f>
        <v>0</v>
      </c>
      <c r="H272" s="49">
        <v>0.83150000000000002</v>
      </c>
      <c r="I272">
        <v>0.9698</v>
      </c>
      <c r="J272" s="49">
        <f t="shared" si="18"/>
        <v>0.08</v>
      </c>
      <c r="K272" s="49">
        <f t="shared" si="19"/>
        <v>5.8299999999999977E-2</v>
      </c>
      <c r="L272" s="49">
        <f t="shared" si="20"/>
        <v>0</v>
      </c>
    </row>
    <row r="273" spans="1:12" x14ac:dyDescent="0.25">
      <c r="A273" s="56">
        <v>70908</v>
      </c>
      <c r="B273" t="s">
        <v>787</v>
      </c>
      <c r="C273" s="12">
        <v>5253731079</v>
      </c>
      <c r="D273" s="12">
        <v>5082754077</v>
      </c>
      <c r="E273" s="12">
        <f t="shared" si="17"/>
        <v>341954004</v>
      </c>
      <c r="F273" s="12">
        <f>_xlfn.IFNA(VLOOKUP(A273,'313 expiration'!A$1:E$8,4,FALSE),0)</f>
        <v>0</v>
      </c>
      <c r="G273" s="12">
        <f>_xlfn.IFNA(VLOOKUP(A273,'TIF expiration'!$A$1:$B$3,2,FALSE),0)</f>
        <v>0</v>
      </c>
      <c r="H273" s="49">
        <v>0.84009999999999996</v>
      </c>
      <c r="I273">
        <v>0.88980000000000004</v>
      </c>
      <c r="J273" s="49">
        <f t="shared" si="18"/>
        <v>4.9700000000000077E-2</v>
      </c>
      <c r="K273" s="49">
        <f t="shared" si="19"/>
        <v>0</v>
      </c>
      <c r="L273" s="49">
        <f t="shared" si="20"/>
        <v>0</v>
      </c>
    </row>
    <row r="274" spans="1:12" x14ac:dyDescent="0.25">
      <c r="A274" s="56">
        <v>70909</v>
      </c>
      <c r="B274" t="s">
        <v>786</v>
      </c>
      <c r="C274" s="12">
        <v>111543582</v>
      </c>
      <c r="D274" s="12">
        <v>111543582</v>
      </c>
      <c r="E274" s="12">
        <f t="shared" si="17"/>
        <v>0</v>
      </c>
      <c r="F274" s="12">
        <f>_xlfn.IFNA(VLOOKUP(A274,'313 expiration'!A$1:E$8,4,FALSE),0)</f>
        <v>0</v>
      </c>
      <c r="G274" s="12">
        <f>_xlfn.IFNA(VLOOKUP(A274,'TIF expiration'!$A$1:$B$3,2,FALSE),0)</f>
        <v>0</v>
      </c>
      <c r="H274" s="49">
        <v>0.8367</v>
      </c>
      <c r="I274">
        <v>0.97240000000000004</v>
      </c>
      <c r="J274" s="49">
        <f t="shared" si="18"/>
        <v>0.08</v>
      </c>
      <c r="K274" s="49">
        <f t="shared" si="19"/>
        <v>5.5700000000000041E-2</v>
      </c>
      <c r="L274" s="49">
        <f t="shared" si="20"/>
        <v>0</v>
      </c>
    </row>
    <row r="275" spans="1:12" x14ac:dyDescent="0.25">
      <c r="A275" s="56">
        <v>70910</v>
      </c>
      <c r="B275" t="s">
        <v>785</v>
      </c>
      <c r="C275" s="12">
        <v>371102108</v>
      </c>
      <c r="D275" s="12">
        <v>371102108</v>
      </c>
      <c r="E275" s="12">
        <f t="shared" si="17"/>
        <v>0</v>
      </c>
      <c r="F275" s="12">
        <f>_xlfn.IFNA(VLOOKUP(A275,'313 expiration'!A$1:E$8,4,FALSE),0)</f>
        <v>0</v>
      </c>
      <c r="G275" s="12">
        <f>_xlfn.IFNA(VLOOKUP(A275,'TIF expiration'!$A$1:$B$3,2,FALSE),0)</f>
        <v>0</v>
      </c>
      <c r="H275" s="49">
        <v>0.89739999999999998</v>
      </c>
      <c r="I275">
        <v>1.0357000000000001</v>
      </c>
      <c r="J275" s="49">
        <f t="shared" si="18"/>
        <v>0.08</v>
      </c>
      <c r="K275" s="49">
        <f t="shared" si="19"/>
        <v>5.8300000000000088E-2</v>
      </c>
      <c r="L275" s="49">
        <f t="shared" si="20"/>
        <v>0</v>
      </c>
    </row>
    <row r="276" spans="1:12" x14ac:dyDescent="0.25">
      <c r="A276" s="56">
        <v>70911</v>
      </c>
      <c r="B276" t="s">
        <v>784</v>
      </c>
      <c r="C276" s="12">
        <v>2289353605</v>
      </c>
      <c r="D276" s="12">
        <v>2289353605</v>
      </c>
      <c r="E276" s="12">
        <f t="shared" si="17"/>
        <v>0</v>
      </c>
      <c r="F276" s="12">
        <f>_xlfn.IFNA(VLOOKUP(A276,'313 expiration'!A$1:E$8,4,FALSE),0)</f>
        <v>0</v>
      </c>
      <c r="G276" s="12">
        <f>_xlfn.IFNA(VLOOKUP(A276,'TIF expiration'!$A$1:$B$3,2,FALSE),0)</f>
        <v>0</v>
      </c>
      <c r="H276" s="49">
        <v>0.85560000000000003</v>
      </c>
      <c r="I276">
        <v>0.99390000000000001</v>
      </c>
      <c r="J276" s="49">
        <f t="shared" si="18"/>
        <v>0.08</v>
      </c>
      <c r="K276" s="49">
        <f t="shared" si="19"/>
        <v>5.8299999999999977E-2</v>
      </c>
      <c r="L276" s="49">
        <f t="shared" si="20"/>
        <v>0</v>
      </c>
    </row>
    <row r="277" spans="1:12" x14ac:dyDescent="0.25">
      <c r="A277" s="56">
        <v>70912</v>
      </c>
      <c r="B277" t="s">
        <v>783</v>
      </c>
      <c r="C277" s="12">
        <v>5125875092</v>
      </c>
      <c r="D277" s="12">
        <v>5125875092</v>
      </c>
      <c r="E277" s="12">
        <f t="shared" si="17"/>
        <v>0</v>
      </c>
      <c r="F277" s="12">
        <f>_xlfn.IFNA(VLOOKUP(A277,'313 expiration'!A$1:E$8,4,FALSE),0)</f>
        <v>0</v>
      </c>
      <c r="G277" s="12">
        <f>_xlfn.IFNA(VLOOKUP(A277,'TIF expiration'!$A$1:$B$3,2,FALSE),0)</f>
        <v>0</v>
      </c>
      <c r="H277" s="49">
        <v>0.84319999999999995</v>
      </c>
      <c r="I277">
        <v>0.98150000000000004</v>
      </c>
      <c r="J277" s="49">
        <f t="shared" si="18"/>
        <v>0.08</v>
      </c>
      <c r="K277" s="49">
        <f t="shared" si="19"/>
        <v>5.8300000000000088E-2</v>
      </c>
      <c r="L277" s="49">
        <f t="shared" si="20"/>
        <v>0</v>
      </c>
    </row>
    <row r="278" spans="1:12" x14ac:dyDescent="0.25">
      <c r="A278" s="56">
        <v>70915</v>
      </c>
      <c r="B278" t="s">
        <v>782</v>
      </c>
      <c r="C278" s="12">
        <v>458622963</v>
      </c>
      <c r="D278" s="12">
        <v>458622963</v>
      </c>
      <c r="E278" s="12">
        <f t="shared" si="17"/>
        <v>0</v>
      </c>
      <c r="F278" s="12">
        <f>_xlfn.IFNA(VLOOKUP(A278,'313 expiration'!A$1:E$8,4,FALSE),0)</f>
        <v>0</v>
      </c>
      <c r="G278" s="12">
        <f>_xlfn.IFNA(VLOOKUP(A278,'TIF expiration'!$A$1:$B$3,2,FALSE),0)</f>
        <v>0</v>
      </c>
      <c r="H278" s="49">
        <v>0.82469999999999999</v>
      </c>
      <c r="I278">
        <v>0.87470000000000003</v>
      </c>
      <c r="J278" s="49">
        <f t="shared" si="18"/>
        <v>5.0000000000000044E-2</v>
      </c>
      <c r="K278" s="49">
        <f t="shared" si="19"/>
        <v>0</v>
      </c>
      <c r="L278" s="49">
        <f t="shared" si="20"/>
        <v>0</v>
      </c>
    </row>
    <row r="279" spans="1:12" x14ac:dyDescent="0.25">
      <c r="A279" s="56">
        <v>71901</v>
      </c>
      <c r="B279" t="s">
        <v>781</v>
      </c>
      <c r="C279" s="12">
        <v>1534074107</v>
      </c>
      <c r="D279" s="12">
        <v>1534074107</v>
      </c>
      <c r="E279" s="12">
        <f t="shared" si="17"/>
        <v>0</v>
      </c>
      <c r="F279" s="12">
        <f>_xlfn.IFNA(VLOOKUP(A279,'313 expiration'!A$1:E$8,4,FALSE),0)</f>
        <v>0</v>
      </c>
      <c r="G279" s="12">
        <f>_xlfn.IFNA(VLOOKUP(A279,'TIF expiration'!$A$1:$B$3,2,FALSE),0)</f>
        <v>0</v>
      </c>
      <c r="H279" s="49">
        <v>0.91639999999999999</v>
      </c>
      <c r="I279">
        <v>1.0547</v>
      </c>
      <c r="J279" s="49">
        <f t="shared" si="18"/>
        <v>0.08</v>
      </c>
      <c r="K279" s="49">
        <f t="shared" si="19"/>
        <v>5.8299999999999977E-2</v>
      </c>
      <c r="L279" s="49">
        <f t="shared" si="20"/>
        <v>0</v>
      </c>
    </row>
    <row r="280" spans="1:12" x14ac:dyDescent="0.25">
      <c r="A280" s="56">
        <v>71902</v>
      </c>
      <c r="B280" t="s">
        <v>780</v>
      </c>
      <c r="C280" s="12">
        <v>17537598054</v>
      </c>
      <c r="D280" s="12">
        <v>17537598054</v>
      </c>
      <c r="E280" s="12">
        <f t="shared" si="17"/>
        <v>0</v>
      </c>
      <c r="F280" s="12">
        <f>_xlfn.IFNA(VLOOKUP(A280,'313 expiration'!A$1:E$8,4,FALSE),0)</f>
        <v>0</v>
      </c>
      <c r="G280" s="12">
        <f>_xlfn.IFNA(VLOOKUP(A280,'TIF expiration'!$A$1:$B$3,2,FALSE),0)</f>
        <v>0</v>
      </c>
      <c r="H280" s="49">
        <v>0.91639999999999999</v>
      </c>
      <c r="I280">
        <v>1.0548</v>
      </c>
      <c r="J280" s="49">
        <f t="shared" si="18"/>
        <v>0.08</v>
      </c>
      <c r="K280" s="49">
        <f t="shared" si="19"/>
        <v>5.8399999999999966E-2</v>
      </c>
      <c r="L280" s="49">
        <f t="shared" si="20"/>
        <v>0</v>
      </c>
    </row>
    <row r="281" spans="1:12" x14ac:dyDescent="0.25">
      <c r="A281" s="56">
        <v>71903</v>
      </c>
      <c r="B281" t="s">
        <v>779</v>
      </c>
      <c r="C281" s="12">
        <v>216501015</v>
      </c>
      <c r="D281" s="12">
        <v>216501015</v>
      </c>
      <c r="E281" s="12">
        <f t="shared" si="17"/>
        <v>0</v>
      </c>
      <c r="F281" s="12">
        <f>_xlfn.IFNA(VLOOKUP(A281,'313 expiration'!A$1:E$8,4,FALSE),0)</f>
        <v>0</v>
      </c>
      <c r="G281" s="12">
        <f>_xlfn.IFNA(VLOOKUP(A281,'TIF expiration'!$A$1:$B$3,2,FALSE),0)</f>
        <v>0</v>
      </c>
      <c r="H281" s="49">
        <v>0.91639999999999999</v>
      </c>
      <c r="I281">
        <v>1.0547</v>
      </c>
      <c r="J281" s="49">
        <f t="shared" si="18"/>
        <v>0.08</v>
      </c>
      <c r="K281" s="49">
        <f t="shared" si="19"/>
        <v>5.8299999999999977E-2</v>
      </c>
      <c r="L281" s="49">
        <f t="shared" si="20"/>
        <v>0</v>
      </c>
    </row>
    <row r="282" spans="1:12" x14ac:dyDescent="0.25">
      <c r="A282" s="56">
        <v>71904</v>
      </c>
      <c r="B282" t="s">
        <v>778</v>
      </c>
      <c r="C282" s="12">
        <v>249554396</v>
      </c>
      <c r="D282" s="12">
        <v>249554396</v>
      </c>
      <c r="E282" s="12">
        <f t="shared" si="17"/>
        <v>0</v>
      </c>
      <c r="F282" s="12">
        <f>_xlfn.IFNA(VLOOKUP(A282,'313 expiration'!A$1:E$8,4,FALSE),0)</f>
        <v>0</v>
      </c>
      <c r="G282" s="12">
        <f>_xlfn.IFNA(VLOOKUP(A282,'TIF expiration'!$A$1:$B$3,2,FALSE),0)</f>
        <v>0</v>
      </c>
      <c r="H282" s="49">
        <v>0.91639999999999999</v>
      </c>
      <c r="I282">
        <v>1.0151000000000001</v>
      </c>
      <c r="J282" s="49">
        <f t="shared" si="18"/>
        <v>0.08</v>
      </c>
      <c r="K282" s="49">
        <f t="shared" si="19"/>
        <v>1.8700000000000119E-2</v>
      </c>
      <c r="L282" s="49">
        <f t="shared" si="20"/>
        <v>0</v>
      </c>
    </row>
    <row r="283" spans="1:12" x14ac:dyDescent="0.25">
      <c r="A283" s="56">
        <v>71905</v>
      </c>
      <c r="B283" t="s">
        <v>777</v>
      </c>
      <c r="C283" s="12">
        <v>7709766042</v>
      </c>
      <c r="D283" s="12">
        <v>7314247170</v>
      </c>
      <c r="E283" s="12">
        <f t="shared" si="17"/>
        <v>791037744</v>
      </c>
      <c r="F283" s="12">
        <f>_xlfn.IFNA(VLOOKUP(A283,'313 expiration'!A$1:E$8,4,FALSE),0)</f>
        <v>0</v>
      </c>
      <c r="G283" s="12">
        <f>_xlfn.IFNA(VLOOKUP(A283,'TIF expiration'!$A$1:$B$3,2,FALSE),0)</f>
        <v>0</v>
      </c>
      <c r="H283" s="49">
        <v>0.91579999999999995</v>
      </c>
      <c r="I283">
        <v>1.0541</v>
      </c>
      <c r="J283" s="49">
        <f t="shared" si="18"/>
        <v>0.08</v>
      </c>
      <c r="K283" s="49">
        <f t="shared" si="19"/>
        <v>5.8300000000000088E-2</v>
      </c>
      <c r="L283" s="49">
        <f t="shared" si="20"/>
        <v>0</v>
      </c>
    </row>
    <row r="284" spans="1:12" x14ac:dyDescent="0.25">
      <c r="A284" s="56">
        <v>71906</v>
      </c>
      <c r="B284" t="s">
        <v>776</v>
      </c>
      <c r="C284" s="12">
        <v>198554355</v>
      </c>
      <c r="D284" s="12">
        <v>198554355</v>
      </c>
      <c r="E284" s="12">
        <f t="shared" si="17"/>
        <v>0</v>
      </c>
      <c r="F284" s="12">
        <f>_xlfn.IFNA(VLOOKUP(A284,'313 expiration'!A$1:E$8,4,FALSE),0)</f>
        <v>0</v>
      </c>
      <c r="G284" s="12">
        <f>_xlfn.IFNA(VLOOKUP(A284,'TIF expiration'!$A$1:$B$3,2,FALSE),0)</f>
        <v>0</v>
      </c>
      <c r="H284" s="49">
        <v>0.91639999999999999</v>
      </c>
      <c r="I284">
        <v>0.96640000000000004</v>
      </c>
      <c r="J284" s="49">
        <f t="shared" si="18"/>
        <v>5.0000000000000044E-2</v>
      </c>
      <c r="K284" s="49">
        <f t="shared" si="19"/>
        <v>0</v>
      </c>
      <c r="L284" s="49">
        <f t="shared" si="20"/>
        <v>0</v>
      </c>
    </row>
    <row r="285" spans="1:12" x14ac:dyDescent="0.25">
      <c r="A285" s="56">
        <v>71907</v>
      </c>
      <c r="B285" t="s">
        <v>775</v>
      </c>
      <c r="C285" s="12">
        <v>2648075828</v>
      </c>
      <c r="D285" s="12">
        <v>2648075828</v>
      </c>
      <c r="E285" s="12">
        <f t="shared" si="17"/>
        <v>0</v>
      </c>
      <c r="F285" s="12">
        <f>_xlfn.IFNA(VLOOKUP(A285,'313 expiration'!A$1:E$8,4,FALSE),0)</f>
        <v>0</v>
      </c>
      <c r="G285" s="12">
        <f>_xlfn.IFNA(VLOOKUP(A285,'TIF expiration'!$A$1:$B$3,2,FALSE),0)</f>
        <v>0</v>
      </c>
      <c r="H285" s="49">
        <v>0.89180000000000004</v>
      </c>
      <c r="I285">
        <v>1.0301</v>
      </c>
      <c r="J285" s="49">
        <f t="shared" si="18"/>
        <v>0.08</v>
      </c>
      <c r="K285" s="49">
        <f t="shared" si="19"/>
        <v>5.8299999999999977E-2</v>
      </c>
      <c r="L285" s="49">
        <f t="shared" si="20"/>
        <v>0</v>
      </c>
    </row>
    <row r="286" spans="1:12" x14ac:dyDescent="0.25">
      <c r="A286" s="56">
        <v>71908</v>
      </c>
      <c r="B286" t="s">
        <v>774</v>
      </c>
      <c r="C286" s="12">
        <v>82866610</v>
      </c>
      <c r="D286" s="12">
        <v>82866610</v>
      </c>
      <c r="E286" s="12">
        <f t="shared" si="17"/>
        <v>0</v>
      </c>
      <c r="F286" s="12">
        <f>_xlfn.IFNA(VLOOKUP(A286,'313 expiration'!A$1:E$8,4,FALSE),0)</f>
        <v>0</v>
      </c>
      <c r="G286" s="12">
        <f>_xlfn.IFNA(VLOOKUP(A286,'TIF expiration'!$A$1:$B$3,2,FALSE),0)</f>
        <v>0</v>
      </c>
      <c r="H286" s="49">
        <v>0.91639999999999999</v>
      </c>
      <c r="I286">
        <v>1.0029000000000001</v>
      </c>
      <c r="J286" s="49">
        <f t="shared" si="18"/>
        <v>0.08</v>
      </c>
      <c r="K286" s="49">
        <f t="shared" si="19"/>
        <v>6.5000000000001307E-3</v>
      </c>
      <c r="L286" s="49">
        <f t="shared" si="20"/>
        <v>0</v>
      </c>
    </row>
    <row r="287" spans="1:12" x14ac:dyDescent="0.25">
      <c r="A287" s="56">
        <v>71909</v>
      </c>
      <c r="B287" t="s">
        <v>773</v>
      </c>
      <c r="C287" s="12">
        <v>11588164088</v>
      </c>
      <c r="D287" s="12">
        <v>11588164088</v>
      </c>
      <c r="E287" s="12">
        <f t="shared" si="17"/>
        <v>0</v>
      </c>
      <c r="F287" s="12">
        <f>_xlfn.IFNA(VLOOKUP(A287,'313 expiration'!A$1:E$8,4,FALSE),0)</f>
        <v>0</v>
      </c>
      <c r="G287" s="12">
        <f>_xlfn.IFNA(VLOOKUP(A287,'TIF expiration'!$A$1:$B$3,2,FALSE),0)</f>
        <v>0</v>
      </c>
      <c r="H287" s="49">
        <v>0.89439999999999997</v>
      </c>
      <c r="I287">
        <v>0.94440000000000002</v>
      </c>
      <c r="J287" s="49">
        <f t="shared" si="18"/>
        <v>5.0000000000000044E-2</v>
      </c>
      <c r="K287" s="49">
        <f t="shared" si="19"/>
        <v>0</v>
      </c>
      <c r="L287" s="49">
        <f t="shared" si="20"/>
        <v>0</v>
      </c>
    </row>
    <row r="288" spans="1:12" x14ac:dyDescent="0.25">
      <c r="A288" s="56">
        <v>72901</v>
      </c>
      <c r="B288" t="s">
        <v>772</v>
      </c>
      <c r="C288" s="12">
        <v>61356755</v>
      </c>
      <c r="D288" s="12">
        <v>61356755</v>
      </c>
      <c r="E288" s="12">
        <f t="shared" si="17"/>
        <v>0</v>
      </c>
      <c r="F288" s="12">
        <f>_xlfn.IFNA(VLOOKUP(A288,'313 expiration'!A$1:E$8,4,FALSE),0)</f>
        <v>0</v>
      </c>
      <c r="G288" s="12">
        <f>_xlfn.IFNA(VLOOKUP(A288,'TIF expiration'!$A$1:$B$3,2,FALSE),0)</f>
        <v>0</v>
      </c>
      <c r="H288" s="49">
        <v>0.85950000000000004</v>
      </c>
      <c r="I288">
        <v>0.90950000000000009</v>
      </c>
      <c r="J288" s="49">
        <f t="shared" si="18"/>
        <v>5.0000000000000044E-2</v>
      </c>
      <c r="K288" s="49">
        <f t="shared" si="19"/>
        <v>0</v>
      </c>
      <c r="L288" s="49">
        <f t="shared" si="20"/>
        <v>0</v>
      </c>
    </row>
    <row r="289" spans="1:12" x14ac:dyDescent="0.25">
      <c r="A289" s="56">
        <v>72902</v>
      </c>
      <c r="B289" t="s">
        <v>771</v>
      </c>
      <c r="C289" s="12">
        <v>409155474</v>
      </c>
      <c r="D289" s="12">
        <v>409155474</v>
      </c>
      <c r="E289" s="12">
        <f t="shared" si="17"/>
        <v>0</v>
      </c>
      <c r="F289" s="12">
        <f>_xlfn.IFNA(VLOOKUP(A289,'313 expiration'!A$1:E$8,4,FALSE),0)</f>
        <v>0</v>
      </c>
      <c r="G289" s="12">
        <f>_xlfn.IFNA(VLOOKUP(A289,'TIF expiration'!$A$1:$B$3,2,FALSE),0)</f>
        <v>0</v>
      </c>
      <c r="H289" s="49">
        <v>0.90149999999999997</v>
      </c>
      <c r="I289">
        <v>1.0398000000000001</v>
      </c>
      <c r="J289" s="49">
        <f t="shared" si="18"/>
        <v>0.08</v>
      </c>
      <c r="K289" s="49">
        <f t="shared" si="19"/>
        <v>5.8300000000000088E-2</v>
      </c>
      <c r="L289" s="49">
        <f t="shared" si="20"/>
        <v>0</v>
      </c>
    </row>
    <row r="290" spans="1:12" x14ac:dyDescent="0.25">
      <c r="A290" s="56">
        <v>72903</v>
      </c>
      <c r="B290" t="s">
        <v>770</v>
      </c>
      <c r="C290" s="12">
        <v>2099939791</v>
      </c>
      <c r="D290" s="12">
        <v>2099939791</v>
      </c>
      <c r="E290" s="12">
        <f t="shared" si="17"/>
        <v>0</v>
      </c>
      <c r="F290" s="12">
        <f>_xlfn.IFNA(VLOOKUP(A290,'313 expiration'!A$1:E$8,4,FALSE),0)</f>
        <v>0</v>
      </c>
      <c r="G290" s="12">
        <f>_xlfn.IFNA(VLOOKUP(A290,'TIF expiration'!$A$1:$B$3,2,FALSE),0)</f>
        <v>0</v>
      </c>
      <c r="H290" s="49">
        <v>0.87919999999999998</v>
      </c>
      <c r="I290">
        <v>0.93920000000000003</v>
      </c>
      <c r="J290" s="49">
        <f t="shared" si="18"/>
        <v>6.0000000000000053E-2</v>
      </c>
      <c r="K290" s="49">
        <f t="shared" si="19"/>
        <v>0</v>
      </c>
      <c r="L290" s="49">
        <f t="shared" si="20"/>
        <v>0</v>
      </c>
    </row>
    <row r="291" spans="1:12" x14ac:dyDescent="0.25">
      <c r="A291" s="56">
        <v>72904</v>
      </c>
      <c r="B291" t="s">
        <v>769</v>
      </c>
      <c r="C291" s="12">
        <v>185899614</v>
      </c>
      <c r="D291" s="12">
        <v>185899614</v>
      </c>
      <c r="E291" s="12">
        <f t="shared" si="17"/>
        <v>0</v>
      </c>
      <c r="F291" s="12">
        <f>_xlfn.IFNA(VLOOKUP(A291,'313 expiration'!A$1:E$8,4,FALSE),0)</f>
        <v>0</v>
      </c>
      <c r="G291" s="12">
        <f>_xlfn.IFNA(VLOOKUP(A291,'TIF expiration'!$A$1:$B$3,2,FALSE),0)</f>
        <v>0</v>
      </c>
      <c r="H291" s="49">
        <v>0.91639999999999999</v>
      </c>
      <c r="I291">
        <v>1.0547</v>
      </c>
      <c r="J291" s="49">
        <f t="shared" si="18"/>
        <v>0.08</v>
      </c>
      <c r="K291" s="49">
        <f t="shared" si="19"/>
        <v>5.8299999999999977E-2</v>
      </c>
      <c r="L291" s="49">
        <f t="shared" si="20"/>
        <v>0</v>
      </c>
    </row>
    <row r="292" spans="1:12" x14ac:dyDescent="0.25">
      <c r="A292" s="56">
        <v>72908</v>
      </c>
      <c r="B292" t="s">
        <v>768</v>
      </c>
      <c r="C292" s="12">
        <v>193375006</v>
      </c>
      <c r="D292" s="12">
        <v>193375006</v>
      </c>
      <c r="E292" s="12">
        <f t="shared" si="17"/>
        <v>0</v>
      </c>
      <c r="F292" s="12">
        <f>_xlfn.IFNA(VLOOKUP(A292,'313 expiration'!A$1:E$8,4,FALSE),0)</f>
        <v>0</v>
      </c>
      <c r="G292" s="12">
        <f>_xlfn.IFNA(VLOOKUP(A292,'TIF expiration'!$A$1:$B$3,2,FALSE),0)</f>
        <v>0</v>
      </c>
      <c r="H292" s="49">
        <v>0.91639999999999999</v>
      </c>
      <c r="I292">
        <v>0.96640000000000004</v>
      </c>
      <c r="J292" s="49">
        <f t="shared" si="18"/>
        <v>5.0000000000000044E-2</v>
      </c>
      <c r="K292" s="49">
        <f t="shared" si="19"/>
        <v>0</v>
      </c>
      <c r="L292" s="49">
        <f t="shared" si="20"/>
        <v>0</v>
      </c>
    </row>
    <row r="293" spans="1:12" x14ac:dyDescent="0.25">
      <c r="A293" s="56">
        <v>72909</v>
      </c>
      <c r="B293" t="s">
        <v>767</v>
      </c>
      <c r="C293" s="12">
        <v>128167075</v>
      </c>
      <c r="D293" s="12">
        <v>128167075</v>
      </c>
      <c r="E293" s="12">
        <f t="shared" si="17"/>
        <v>0</v>
      </c>
      <c r="F293" s="12">
        <f>_xlfn.IFNA(VLOOKUP(A293,'313 expiration'!A$1:E$8,4,FALSE),0)</f>
        <v>0</v>
      </c>
      <c r="G293" s="12">
        <f>_xlfn.IFNA(VLOOKUP(A293,'TIF expiration'!$A$1:$B$3,2,FALSE),0)</f>
        <v>0</v>
      </c>
      <c r="H293" s="49">
        <v>0.90739999999999998</v>
      </c>
      <c r="I293">
        <v>0.95700000000000007</v>
      </c>
      <c r="J293" s="49">
        <f t="shared" si="18"/>
        <v>4.9600000000000088E-2</v>
      </c>
      <c r="K293" s="49">
        <f t="shared" si="19"/>
        <v>0</v>
      </c>
      <c r="L293" s="49">
        <f t="shared" si="20"/>
        <v>0</v>
      </c>
    </row>
    <row r="294" spans="1:12" x14ac:dyDescent="0.25">
      <c r="A294" s="56">
        <v>72910</v>
      </c>
      <c r="B294" t="s">
        <v>766</v>
      </c>
      <c r="C294" s="12">
        <v>111030389</v>
      </c>
      <c r="D294" s="12">
        <v>111030389</v>
      </c>
      <c r="E294" s="12">
        <f t="shared" si="17"/>
        <v>0</v>
      </c>
      <c r="F294" s="12">
        <f>_xlfn.IFNA(VLOOKUP(A294,'313 expiration'!A$1:E$8,4,FALSE),0)</f>
        <v>0</v>
      </c>
      <c r="G294" s="12">
        <f>_xlfn.IFNA(VLOOKUP(A294,'TIF expiration'!$A$1:$B$3,2,FALSE),0)</f>
        <v>0</v>
      </c>
      <c r="H294" s="49">
        <v>0.88400000000000001</v>
      </c>
      <c r="I294">
        <v>0.93410000000000004</v>
      </c>
      <c r="J294" s="49">
        <f t="shared" si="18"/>
        <v>5.0100000000000033E-2</v>
      </c>
      <c r="K294" s="49">
        <f t="shared" si="19"/>
        <v>0</v>
      </c>
      <c r="L294" s="49">
        <f t="shared" si="20"/>
        <v>0</v>
      </c>
    </row>
    <row r="295" spans="1:12" x14ac:dyDescent="0.25">
      <c r="A295" s="56">
        <v>73901</v>
      </c>
      <c r="B295" t="s">
        <v>765</v>
      </c>
      <c r="C295" s="12">
        <v>90352314</v>
      </c>
      <c r="D295" s="12">
        <v>90352314</v>
      </c>
      <c r="E295" s="12">
        <f t="shared" si="17"/>
        <v>0</v>
      </c>
      <c r="F295" s="12">
        <f>_xlfn.IFNA(VLOOKUP(A295,'313 expiration'!A$1:E$8,4,FALSE),0)</f>
        <v>0</v>
      </c>
      <c r="G295" s="12">
        <f>_xlfn.IFNA(VLOOKUP(A295,'TIF expiration'!$A$1:$B$3,2,FALSE),0)</f>
        <v>0</v>
      </c>
      <c r="H295" s="49">
        <v>0.90069999999999995</v>
      </c>
      <c r="I295">
        <v>0.9507000000000001</v>
      </c>
      <c r="J295" s="49">
        <f t="shared" si="18"/>
        <v>5.0000000000000155E-2</v>
      </c>
      <c r="K295" s="49">
        <f t="shared" si="19"/>
        <v>0</v>
      </c>
      <c r="L295" s="49">
        <f t="shared" si="20"/>
        <v>0</v>
      </c>
    </row>
    <row r="296" spans="1:12" x14ac:dyDescent="0.25">
      <c r="A296" s="56">
        <v>73903</v>
      </c>
      <c r="B296" t="s">
        <v>764</v>
      </c>
      <c r="C296" s="12">
        <v>340188111</v>
      </c>
      <c r="D296" s="12">
        <v>340188111</v>
      </c>
      <c r="E296" s="12">
        <f t="shared" si="17"/>
        <v>0</v>
      </c>
      <c r="F296" s="12">
        <f>_xlfn.IFNA(VLOOKUP(A296,'313 expiration'!A$1:E$8,4,FALSE),0)</f>
        <v>0</v>
      </c>
      <c r="G296" s="12">
        <f>_xlfn.IFNA(VLOOKUP(A296,'TIF expiration'!$A$1:$B$3,2,FALSE),0)</f>
        <v>0</v>
      </c>
      <c r="H296" s="49">
        <v>0.85470000000000002</v>
      </c>
      <c r="I296">
        <v>0.98330000000000006</v>
      </c>
      <c r="J296" s="49">
        <f t="shared" si="18"/>
        <v>0.08</v>
      </c>
      <c r="K296" s="49">
        <f t="shared" si="19"/>
        <v>4.8600000000000046E-2</v>
      </c>
      <c r="L296" s="49">
        <f t="shared" si="20"/>
        <v>0</v>
      </c>
    </row>
    <row r="297" spans="1:12" x14ac:dyDescent="0.25">
      <c r="A297" s="56">
        <v>73904</v>
      </c>
      <c r="B297" t="s">
        <v>763</v>
      </c>
      <c r="C297" s="12">
        <v>20605585</v>
      </c>
      <c r="D297" s="12">
        <v>20605585</v>
      </c>
      <c r="E297" s="12">
        <f t="shared" si="17"/>
        <v>0</v>
      </c>
      <c r="F297" s="12">
        <f>_xlfn.IFNA(VLOOKUP(A297,'313 expiration'!A$1:E$8,4,FALSE),0)</f>
        <v>0</v>
      </c>
      <c r="G297" s="12">
        <f>_xlfn.IFNA(VLOOKUP(A297,'TIF expiration'!$A$1:$B$3,2,FALSE),0)</f>
        <v>0</v>
      </c>
      <c r="H297" s="49">
        <v>0.88200000000000001</v>
      </c>
      <c r="I297">
        <v>0.93200000000000005</v>
      </c>
      <c r="J297" s="49">
        <f t="shared" si="18"/>
        <v>5.0000000000000044E-2</v>
      </c>
      <c r="K297" s="49">
        <f t="shared" si="19"/>
        <v>0</v>
      </c>
      <c r="L297" s="49">
        <f t="shared" si="20"/>
        <v>0</v>
      </c>
    </row>
    <row r="298" spans="1:12" x14ac:dyDescent="0.25">
      <c r="A298" s="56">
        <v>73905</v>
      </c>
      <c r="B298" t="s">
        <v>762</v>
      </c>
      <c r="C298" s="12">
        <v>308472024</v>
      </c>
      <c r="D298" s="12">
        <v>308472024</v>
      </c>
      <c r="E298" s="12">
        <f t="shared" si="17"/>
        <v>0</v>
      </c>
      <c r="F298" s="12">
        <f>_xlfn.IFNA(VLOOKUP(A298,'313 expiration'!A$1:E$8,4,FALSE),0)</f>
        <v>0</v>
      </c>
      <c r="G298" s="12">
        <f>_xlfn.IFNA(VLOOKUP(A298,'TIF expiration'!$A$1:$B$3,2,FALSE),0)</f>
        <v>0</v>
      </c>
      <c r="H298" s="49">
        <v>0.82469999999999999</v>
      </c>
      <c r="I298">
        <v>0.87470000000000003</v>
      </c>
      <c r="J298" s="49">
        <f t="shared" si="18"/>
        <v>5.0000000000000044E-2</v>
      </c>
      <c r="K298" s="49">
        <f t="shared" si="19"/>
        <v>0</v>
      </c>
      <c r="L298" s="49">
        <f t="shared" si="20"/>
        <v>0</v>
      </c>
    </row>
    <row r="299" spans="1:12" x14ac:dyDescent="0.25">
      <c r="A299" s="56">
        <v>74903</v>
      </c>
      <c r="B299" t="s">
        <v>761</v>
      </c>
      <c r="C299" s="12">
        <v>848955167</v>
      </c>
      <c r="D299" s="12">
        <v>848955167</v>
      </c>
      <c r="E299" s="12">
        <f t="shared" si="17"/>
        <v>0</v>
      </c>
      <c r="F299" s="12">
        <f>_xlfn.IFNA(VLOOKUP(A299,'313 expiration'!A$1:E$8,4,FALSE),0)</f>
        <v>0</v>
      </c>
      <c r="G299" s="12">
        <f>_xlfn.IFNA(VLOOKUP(A299,'TIF expiration'!$A$1:$B$3,2,FALSE),0)</f>
        <v>0</v>
      </c>
      <c r="H299" s="49">
        <v>0.89139999999999997</v>
      </c>
      <c r="I299">
        <v>0.94140000000000001</v>
      </c>
      <c r="J299" s="49">
        <f t="shared" si="18"/>
        <v>5.0000000000000044E-2</v>
      </c>
      <c r="K299" s="49">
        <f t="shared" si="19"/>
        <v>0</v>
      </c>
      <c r="L299" s="49">
        <f t="shared" si="20"/>
        <v>0</v>
      </c>
    </row>
    <row r="300" spans="1:12" x14ac:dyDescent="0.25">
      <c r="A300" s="56">
        <v>74904</v>
      </c>
      <c r="B300" t="s">
        <v>760</v>
      </c>
      <c r="C300" s="12">
        <v>86027326</v>
      </c>
      <c r="D300" s="12">
        <v>86027326</v>
      </c>
      <c r="E300" s="12">
        <f t="shared" si="17"/>
        <v>0</v>
      </c>
      <c r="F300" s="12">
        <f>_xlfn.IFNA(VLOOKUP(A300,'313 expiration'!A$1:E$8,4,FALSE),0)</f>
        <v>0</v>
      </c>
      <c r="G300" s="12">
        <f>_xlfn.IFNA(VLOOKUP(A300,'TIF expiration'!$A$1:$B$3,2,FALSE),0)</f>
        <v>0</v>
      </c>
      <c r="H300" s="49">
        <v>0.82469999999999999</v>
      </c>
      <c r="I300">
        <v>0.87470000000000003</v>
      </c>
      <c r="J300" s="49">
        <f t="shared" si="18"/>
        <v>5.0000000000000044E-2</v>
      </c>
      <c r="K300" s="49">
        <f t="shared" si="19"/>
        <v>0</v>
      </c>
      <c r="L300" s="49">
        <f t="shared" si="20"/>
        <v>0</v>
      </c>
    </row>
    <row r="301" spans="1:12" x14ac:dyDescent="0.25">
      <c r="A301" s="56">
        <v>74905</v>
      </c>
      <c r="B301" t="s">
        <v>759</v>
      </c>
      <c r="C301" s="12">
        <v>66718873</v>
      </c>
      <c r="D301" s="12">
        <v>66718873</v>
      </c>
      <c r="E301" s="12">
        <f t="shared" si="17"/>
        <v>0</v>
      </c>
      <c r="F301" s="12">
        <f>_xlfn.IFNA(VLOOKUP(A301,'313 expiration'!A$1:E$8,4,FALSE),0)</f>
        <v>0</v>
      </c>
      <c r="G301" s="12">
        <f>_xlfn.IFNA(VLOOKUP(A301,'TIF expiration'!$A$1:$B$3,2,FALSE),0)</f>
        <v>0</v>
      </c>
      <c r="H301" s="49">
        <v>0.82469999999999999</v>
      </c>
      <c r="I301">
        <v>0.95469999999999999</v>
      </c>
      <c r="J301" s="49">
        <f t="shared" si="18"/>
        <v>0.08</v>
      </c>
      <c r="K301" s="49">
        <f t="shared" si="19"/>
        <v>0.05</v>
      </c>
      <c r="L301" s="49">
        <f t="shared" si="20"/>
        <v>0</v>
      </c>
    </row>
    <row r="302" spans="1:12" x14ac:dyDescent="0.25">
      <c r="A302" s="56">
        <v>74907</v>
      </c>
      <c r="B302" t="s">
        <v>758</v>
      </c>
      <c r="C302" s="12">
        <v>245202195</v>
      </c>
      <c r="D302" s="12">
        <v>245202195</v>
      </c>
      <c r="E302" s="12">
        <f t="shared" si="17"/>
        <v>0</v>
      </c>
      <c r="F302" s="12">
        <f>_xlfn.IFNA(VLOOKUP(A302,'313 expiration'!A$1:E$8,4,FALSE),0)</f>
        <v>0</v>
      </c>
      <c r="G302" s="12">
        <f>_xlfn.IFNA(VLOOKUP(A302,'TIF expiration'!$A$1:$B$3,2,FALSE),0)</f>
        <v>0</v>
      </c>
      <c r="H302" s="49">
        <v>0.84199999999999997</v>
      </c>
      <c r="I302">
        <v>0.89200000000000002</v>
      </c>
      <c r="J302" s="49">
        <f t="shared" si="18"/>
        <v>5.0000000000000044E-2</v>
      </c>
      <c r="K302" s="49">
        <f t="shared" si="19"/>
        <v>0</v>
      </c>
      <c r="L302" s="49">
        <f t="shared" si="20"/>
        <v>0</v>
      </c>
    </row>
    <row r="303" spans="1:12" x14ac:dyDescent="0.25">
      <c r="A303" s="56">
        <v>74909</v>
      </c>
      <c r="B303" t="s">
        <v>757</v>
      </c>
      <c r="C303" s="12">
        <v>268960394</v>
      </c>
      <c r="D303" s="12">
        <v>268960394</v>
      </c>
      <c r="E303" s="12">
        <f t="shared" si="17"/>
        <v>0</v>
      </c>
      <c r="F303" s="12">
        <f>_xlfn.IFNA(VLOOKUP(A303,'313 expiration'!A$1:E$8,4,FALSE),0)</f>
        <v>0</v>
      </c>
      <c r="G303" s="12">
        <f>_xlfn.IFNA(VLOOKUP(A303,'TIF expiration'!$A$1:$B$3,2,FALSE),0)</f>
        <v>0</v>
      </c>
      <c r="H303" s="49">
        <v>0.84179999999999999</v>
      </c>
      <c r="I303">
        <v>0.98010000000000008</v>
      </c>
      <c r="J303" s="49">
        <f t="shared" si="18"/>
        <v>0.08</v>
      </c>
      <c r="K303" s="49">
        <f t="shared" si="19"/>
        <v>5.8300000000000088E-2</v>
      </c>
      <c r="L303" s="49">
        <f t="shared" si="20"/>
        <v>0</v>
      </c>
    </row>
    <row r="304" spans="1:12" x14ac:dyDescent="0.25">
      <c r="A304" s="56">
        <v>74911</v>
      </c>
      <c r="B304" t="s">
        <v>756</v>
      </c>
      <c r="C304" s="12">
        <v>134172160</v>
      </c>
      <c r="D304" s="12">
        <v>134172160</v>
      </c>
      <c r="E304" s="12">
        <f t="shared" si="17"/>
        <v>0</v>
      </c>
      <c r="F304" s="12">
        <f>_xlfn.IFNA(VLOOKUP(A304,'313 expiration'!A$1:E$8,4,FALSE),0)</f>
        <v>0</v>
      </c>
      <c r="G304" s="12">
        <f>_xlfn.IFNA(VLOOKUP(A304,'TIF expiration'!$A$1:$B$3,2,FALSE),0)</f>
        <v>0</v>
      </c>
      <c r="H304" s="49">
        <v>0.87119999999999997</v>
      </c>
      <c r="I304">
        <v>1.0095000000000001</v>
      </c>
      <c r="J304" s="49">
        <f t="shared" si="18"/>
        <v>0.08</v>
      </c>
      <c r="K304" s="49">
        <f t="shared" si="19"/>
        <v>5.8300000000000088E-2</v>
      </c>
      <c r="L304" s="49">
        <f t="shared" si="20"/>
        <v>0</v>
      </c>
    </row>
    <row r="305" spans="1:12" x14ac:dyDescent="0.25">
      <c r="A305" s="56">
        <v>74912</v>
      </c>
      <c r="B305" t="s">
        <v>755</v>
      </c>
      <c r="C305" s="12">
        <v>286456752</v>
      </c>
      <c r="D305" s="12">
        <v>286456752</v>
      </c>
      <c r="E305" s="12">
        <f t="shared" si="17"/>
        <v>0</v>
      </c>
      <c r="F305" s="12">
        <f>_xlfn.IFNA(VLOOKUP(A305,'313 expiration'!A$1:E$8,4,FALSE),0)</f>
        <v>0</v>
      </c>
      <c r="G305" s="12">
        <f>_xlfn.IFNA(VLOOKUP(A305,'TIF expiration'!$A$1:$B$3,2,FALSE),0)</f>
        <v>0</v>
      </c>
      <c r="H305" s="49">
        <v>0.85660000000000003</v>
      </c>
      <c r="I305">
        <v>0.99490000000000001</v>
      </c>
      <c r="J305" s="49">
        <f t="shared" si="18"/>
        <v>0.08</v>
      </c>
      <c r="K305" s="49">
        <f t="shared" si="19"/>
        <v>5.8299999999999977E-2</v>
      </c>
      <c r="L305" s="49">
        <f t="shared" si="20"/>
        <v>0</v>
      </c>
    </row>
    <row r="306" spans="1:12" x14ac:dyDescent="0.25">
      <c r="A306" s="56">
        <v>74917</v>
      </c>
      <c r="B306" t="s">
        <v>754</v>
      </c>
      <c r="C306" s="12">
        <v>145654704</v>
      </c>
      <c r="D306" s="12">
        <v>145654704</v>
      </c>
      <c r="E306" s="12">
        <f t="shared" si="17"/>
        <v>0</v>
      </c>
      <c r="F306" s="12">
        <f>_xlfn.IFNA(VLOOKUP(A306,'313 expiration'!A$1:E$8,4,FALSE),0)</f>
        <v>0</v>
      </c>
      <c r="G306" s="12">
        <f>_xlfn.IFNA(VLOOKUP(A306,'TIF expiration'!$A$1:$B$3,2,FALSE),0)</f>
        <v>0</v>
      </c>
      <c r="H306" s="49">
        <v>0.84240000000000004</v>
      </c>
      <c r="I306">
        <v>0.98070000000000002</v>
      </c>
      <c r="J306" s="49">
        <f t="shared" si="18"/>
        <v>0.08</v>
      </c>
      <c r="K306" s="49">
        <f t="shared" si="19"/>
        <v>5.8299999999999977E-2</v>
      </c>
      <c r="L306" s="49">
        <f t="shared" si="20"/>
        <v>0</v>
      </c>
    </row>
    <row r="307" spans="1:12" x14ac:dyDescent="0.25">
      <c r="A307" s="56">
        <v>75901</v>
      </c>
      <c r="B307" t="s">
        <v>753</v>
      </c>
      <c r="C307" s="12">
        <v>442054859</v>
      </c>
      <c r="D307" s="12">
        <v>442054859</v>
      </c>
      <c r="E307" s="12">
        <f t="shared" si="17"/>
        <v>0</v>
      </c>
      <c r="F307" s="12">
        <f>_xlfn.IFNA(VLOOKUP(A307,'313 expiration'!A$1:E$8,4,FALSE),0)</f>
        <v>0</v>
      </c>
      <c r="G307" s="12">
        <f>_xlfn.IFNA(VLOOKUP(A307,'TIF expiration'!$A$1:$B$3,2,FALSE),0)</f>
        <v>0</v>
      </c>
      <c r="H307" s="49">
        <v>0.91639999999999999</v>
      </c>
      <c r="I307">
        <v>1.0547</v>
      </c>
      <c r="J307" s="49">
        <f t="shared" si="18"/>
        <v>0.08</v>
      </c>
      <c r="K307" s="49">
        <f t="shared" si="19"/>
        <v>5.8299999999999977E-2</v>
      </c>
      <c r="L307" s="49">
        <f t="shared" si="20"/>
        <v>0</v>
      </c>
    </row>
    <row r="308" spans="1:12" x14ac:dyDescent="0.25">
      <c r="A308" s="56">
        <v>75902</v>
      </c>
      <c r="B308" t="s">
        <v>752</v>
      </c>
      <c r="C308" s="12">
        <v>1280071249</v>
      </c>
      <c r="D308" s="12">
        <v>1280071249</v>
      </c>
      <c r="E308" s="12">
        <f t="shared" si="17"/>
        <v>0</v>
      </c>
      <c r="F308" s="12">
        <f>_xlfn.IFNA(VLOOKUP(A308,'313 expiration'!A$1:E$8,4,FALSE),0)</f>
        <v>0</v>
      </c>
      <c r="G308" s="12">
        <f>_xlfn.IFNA(VLOOKUP(A308,'TIF expiration'!$A$1:$B$3,2,FALSE),0)</f>
        <v>0</v>
      </c>
      <c r="H308" s="49">
        <v>0.91639999999999999</v>
      </c>
      <c r="I308">
        <v>0.95640000000000003</v>
      </c>
      <c r="J308" s="49">
        <f t="shared" si="18"/>
        <v>4.0000000000000036E-2</v>
      </c>
      <c r="K308" s="49">
        <f t="shared" si="19"/>
        <v>0</v>
      </c>
      <c r="L308" s="49">
        <f t="shared" si="20"/>
        <v>0</v>
      </c>
    </row>
    <row r="309" spans="1:12" x14ac:dyDescent="0.25">
      <c r="A309" s="56">
        <v>75903</v>
      </c>
      <c r="B309" t="s">
        <v>751</v>
      </c>
      <c r="C309" s="12">
        <v>503170524</v>
      </c>
      <c r="D309" s="12">
        <v>503170524</v>
      </c>
      <c r="E309" s="12">
        <f t="shared" si="17"/>
        <v>0</v>
      </c>
      <c r="F309" s="12">
        <f>_xlfn.IFNA(VLOOKUP(A309,'313 expiration'!A$1:E$8,4,FALSE),0)</f>
        <v>0</v>
      </c>
      <c r="G309" s="12">
        <f>_xlfn.IFNA(VLOOKUP(A309,'TIF expiration'!$A$1:$B$3,2,FALSE),0)</f>
        <v>0</v>
      </c>
      <c r="H309" s="49">
        <v>0.91639999999999999</v>
      </c>
      <c r="I309">
        <v>0.95640000000000003</v>
      </c>
      <c r="J309" s="49">
        <f t="shared" si="18"/>
        <v>4.0000000000000036E-2</v>
      </c>
      <c r="K309" s="49">
        <f t="shared" si="19"/>
        <v>0</v>
      </c>
      <c r="L309" s="49">
        <f t="shared" si="20"/>
        <v>0</v>
      </c>
    </row>
    <row r="310" spans="1:12" x14ac:dyDescent="0.25">
      <c r="A310" s="56">
        <v>75906</v>
      </c>
      <c r="B310" t="s">
        <v>750</v>
      </c>
      <c r="C310" s="12">
        <v>264598065</v>
      </c>
      <c r="D310" s="12">
        <v>264598065</v>
      </c>
      <c r="E310" s="12">
        <f t="shared" si="17"/>
        <v>0</v>
      </c>
      <c r="F310" s="12">
        <f>_xlfn.IFNA(VLOOKUP(A310,'313 expiration'!A$1:E$8,4,FALSE),0)</f>
        <v>0</v>
      </c>
      <c r="G310" s="12">
        <f>_xlfn.IFNA(VLOOKUP(A310,'TIF expiration'!$A$1:$B$3,2,FALSE),0)</f>
        <v>0</v>
      </c>
      <c r="H310" s="49">
        <v>0.86439999999999995</v>
      </c>
      <c r="I310">
        <v>0.91439999999999999</v>
      </c>
      <c r="J310" s="49">
        <f t="shared" si="18"/>
        <v>5.0000000000000044E-2</v>
      </c>
      <c r="K310" s="49">
        <f t="shared" si="19"/>
        <v>0</v>
      </c>
      <c r="L310" s="49">
        <f t="shared" si="20"/>
        <v>0</v>
      </c>
    </row>
    <row r="311" spans="1:12" x14ac:dyDescent="0.25">
      <c r="A311" s="56">
        <v>75908</v>
      </c>
      <c r="B311" t="s">
        <v>749</v>
      </c>
      <c r="C311" s="12">
        <v>427827265</v>
      </c>
      <c r="D311" s="12">
        <v>413573249</v>
      </c>
      <c r="E311" s="12">
        <f t="shared" si="17"/>
        <v>28508032</v>
      </c>
      <c r="F311" s="12">
        <f>_xlfn.IFNA(VLOOKUP(A311,'313 expiration'!A$1:E$8,4,FALSE),0)</f>
        <v>0</v>
      </c>
      <c r="G311" s="12">
        <f>_xlfn.IFNA(VLOOKUP(A311,'TIF expiration'!$A$1:$B$3,2,FALSE),0)</f>
        <v>0</v>
      </c>
      <c r="H311" s="49">
        <v>0.91639999999999999</v>
      </c>
      <c r="I311">
        <v>0.97640000000000005</v>
      </c>
      <c r="J311" s="49">
        <f t="shared" si="18"/>
        <v>6.0000000000000053E-2</v>
      </c>
      <c r="K311" s="49">
        <f t="shared" si="19"/>
        <v>0</v>
      </c>
      <c r="L311" s="49">
        <f t="shared" si="20"/>
        <v>0</v>
      </c>
    </row>
    <row r="312" spans="1:12" x14ac:dyDescent="0.25">
      <c r="A312" s="56">
        <v>76903</v>
      </c>
      <c r="B312" t="s">
        <v>748</v>
      </c>
      <c r="C312" s="12">
        <v>152631972</v>
      </c>
      <c r="D312" s="12">
        <v>152631972</v>
      </c>
      <c r="E312" s="12">
        <f t="shared" si="17"/>
        <v>0</v>
      </c>
      <c r="F312" s="12">
        <f>_xlfn.IFNA(VLOOKUP(A312,'313 expiration'!A$1:E$8,4,FALSE),0)</f>
        <v>0</v>
      </c>
      <c r="G312" s="12">
        <f>_xlfn.IFNA(VLOOKUP(A312,'TIF expiration'!$A$1:$B$3,2,FALSE),0)</f>
        <v>0</v>
      </c>
      <c r="H312" s="49">
        <v>0.82469999999999999</v>
      </c>
      <c r="I312">
        <v>0.96300000000000008</v>
      </c>
      <c r="J312" s="49">
        <f t="shared" si="18"/>
        <v>0.08</v>
      </c>
      <c r="K312" s="49">
        <f t="shared" si="19"/>
        <v>5.8300000000000088E-2</v>
      </c>
      <c r="L312" s="49">
        <f t="shared" si="20"/>
        <v>0</v>
      </c>
    </row>
    <row r="313" spans="1:12" x14ac:dyDescent="0.25">
      <c r="A313" s="56">
        <v>76904</v>
      </c>
      <c r="B313" t="s">
        <v>747</v>
      </c>
      <c r="C313" s="12">
        <v>8801850</v>
      </c>
      <c r="D313" s="12">
        <v>8801850</v>
      </c>
      <c r="E313" s="12">
        <f t="shared" si="17"/>
        <v>0</v>
      </c>
      <c r="F313" s="12">
        <f>_xlfn.IFNA(VLOOKUP(A313,'313 expiration'!A$1:E$8,4,FALSE),0)</f>
        <v>0</v>
      </c>
      <c r="G313" s="12">
        <f>_xlfn.IFNA(VLOOKUP(A313,'TIF expiration'!$A$1:$B$3,2,FALSE),0)</f>
        <v>0</v>
      </c>
      <c r="H313" s="49">
        <v>0.87490000000000001</v>
      </c>
      <c r="I313">
        <v>1.0132000000000001</v>
      </c>
      <c r="J313" s="49">
        <f t="shared" si="18"/>
        <v>0.08</v>
      </c>
      <c r="K313" s="49">
        <f t="shared" si="19"/>
        <v>5.8300000000000088E-2</v>
      </c>
      <c r="L313" s="49">
        <f t="shared" si="20"/>
        <v>0</v>
      </c>
    </row>
    <row r="314" spans="1:12" x14ac:dyDescent="0.25">
      <c r="A314" s="56">
        <v>77901</v>
      </c>
      <c r="B314" t="s">
        <v>746</v>
      </c>
      <c r="C314" s="12">
        <v>315115918</v>
      </c>
      <c r="D314" s="12">
        <v>315115918</v>
      </c>
      <c r="E314" s="12">
        <f t="shared" si="17"/>
        <v>0</v>
      </c>
      <c r="F314" s="12">
        <f>_xlfn.IFNA(VLOOKUP(A314,'313 expiration'!A$1:E$8,4,FALSE),0)</f>
        <v>0</v>
      </c>
      <c r="G314" s="12">
        <f>_xlfn.IFNA(VLOOKUP(A314,'TIF expiration'!$A$1:$B$3,2,FALSE),0)</f>
        <v>0</v>
      </c>
      <c r="H314" s="49">
        <v>0.91639999999999999</v>
      </c>
      <c r="I314">
        <v>1.0547</v>
      </c>
      <c r="J314" s="49">
        <f t="shared" si="18"/>
        <v>0.08</v>
      </c>
      <c r="K314" s="49">
        <f t="shared" si="19"/>
        <v>5.8299999999999977E-2</v>
      </c>
      <c r="L314" s="49">
        <f t="shared" si="20"/>
        <v>0</v>
      </c>
    </row>
    <row r="315" spans="1:12" x14ac:dyDescent="0.25">
      <c r="A315" s="56">
        <v>77902</v>
      </c>
      <c r="B315" t="s">
        <v>745</v>
      </c>
      <c r="C315" s="12">
        <v>121647574</v>
      </c>
      <c r="D315" s="12">
        <v>121647574</v>
      </c>
      <c r="E315" s="12">
        <f t="shared" si="17"/>
        <v>0</v>
      </c>
      <c r="F315" s="12">
        <f>_xlfn.IFNA(VLOOKUP(A315,'313 expiration'!A$1:E$8,4,FALSE),0)</f>
        <v>0</v>
      </c>
      <c r="G315" s="12">
        <f>_xlfn.IFNA(VLOOKUP(A315,'TIF expiration'!$A$1:$B$3,2,FALSE),0)</f>
        <v>0</v>
      </c>
      <c r="H315" s="49">
        <v>0.91639999999999999</v>
      </c>
      <c r="I315">
        <v>1.0353000000000001</v>
      </c>
      <c r="J315" s="49">
        <f t="shared" si="18"/>
        <v>0.08</v>
      </c>
      <c r="K315" s="49">
        <f t="shared" si="19"/>
        <v>3.8900000000000115E-2</v>
      </c>
      <c r="L315" s="49">
        <f t="shared" si="20"/>
        <v>0</v>
      </c>
    </row>
    <row r="316" spans="1:12" x14ac:dyDescent="0.25">
      <c r="A316" s="56">
        <v>78901</v>
      </c>
      <c r="B316" t="s">
        <v>744</v>
      </c>
      <c r="C316" s="12">
        <v>272102698</v>
      </c>
      <c r="D316" s="12">
        <v>272102698</v>
      </c>
      <c r="E316" s="12">
        <f t="shared" si="17"/>
        <v>0</v>
      </c>
      <c r="F316" s="12">
        <f>_xlfn.IFNA(VLOOKUP(A316,'313 expiration'!A$1:E$8,4,FALSE),0)</f>
        <v>0</v>
      </c>
      <c r="G316" s="12">
        <f>_xlfn.IFNA(VLOOKUP(A316,'TIF expiration'!$A$1:$B$3,2,FALSE),0)</f>
        <v>0</v>
      </c>
      <c r="H316" s="49">
        <v>0.82469999999999999</v>
      </c>
      <c r="I316">
        <v>0.96300000000000008</v>
      </c>
      <c r="J316" s="49">
        <f t="shared" si="18"/>
        <v>0.08</v>
      </c>
      <c r="K316" s="49">
        <f t="shared" si="19"/>
        <v>5.8300000000000088E-2</v>
      </c>
      <c r="L316" s="49">
        <f t="shared" si="20"/>
        <v>0</v>
      </c>
    </row>
    <row r="317" spans="1:12" x14ac:dyDescent="0.25">
      <c r="A317" s="56">
        <v>79901</v>
      </c>
      <c r="B317" t="s">
        <v>743</v>
      </c>
      <c r="C317" s="12">
        <v>18942280842</v>
      </c>
      <c r="D317" s="12">
        <v>18942280842</v>
      </c>
      <c r="E317" s="12">
        <f t="shared" si="17"/>
        <v>0</v>
      </c>
      <c r="F317" s="12">
        <f>_xlfn.IFNA(VLOOKUP(A317,'313 expiration'!A$1:E$8,4,FALSE),0)</f>
        <v>0</v>
      </c>
      <c r="G317" s="12">
        <f>_xlfn.IFNA(VLOOKUP(A317,'TIF expiration'!$A$1:$B$3,2,FALSE),0)</f>
        <v>0</v>
      </c>
      <c r="H317" s="49">
        <v>0.86909999999999998</v>
      </c>
      <c r="I317">
        <v>0.91910000000000003</v>
      </c>
      <c r="J317" s="49">
        <f t="shared" si="18"/>
        <v>5.0000000000000044E-2</v>
      </c>
      <c r="K317" s="49">
        <f t="shared" si="19"/>
        <v>0</v>
      </c>
      <c r="L317" s="49">
        <f t="shared" si="20"/>
        <v>0</v>
      </c>
    </row>
    <row r="318" spans="1:12" x14ac:dyDescent="0.25">
      <c r="A318" s="56">
        <v>79906</v>
      </c>
      <c r="B318" t="s">
        <v>742</v>
      </c>
      <c r="C318" s="12">
        <v>1173553939</v>
      </c>
      <c r="D318" s="12">
        <v>1173553939</v>
      </c>
      <c r="E318" s="12">
        <f t="shared" si="17"/>
        <v>0</v>
      </c>
      <c r="F318" s="12">
        <f>_xlfn.IFNA(VLOOKUP(A318,'313 expiration'!A$1:E$8,4,FALSE),0)</f>
        <v>0</v>
      </c>
      <c r="G318" s="12">
        <f>_xlfn.IFNA(VLOOKUP(A318,'TIF expiration'!$A$1:$B$3,2,FALSE),0)</f>
        <v>0</v>
      </c>
      <c r="H318" s="49">
        <v>0.90039999999999998</v>
      </c>
      <c r="I318">
        <v>1.0387</v>
      </c>
      <c r="J318" s="49">
        <f t="shared" si="18"/>
        <v>0.08</v>
      </c>
      <c r="K318" s="49">
        <f t="shared" si="19"/>
        <v>5.8299999999999977E-2</v>
      </c>
      <c r="L318" s="49">
        <f t="shared" si="20"/>
        <v>0</v>
      </c>
    </row>
    <row r="319" spans="1:12" x14ac:dyDescent="0.25">
      <c r="A319" s="56">
        <v>79907</v>
      </c>
      <c r="B319" t="s">
        <v>741</v>
      </c>
      <c r="C319" s="12">
        <v>45378494945</v>
      </c>
      <c r="D319" s="12">
        <v>45378494945</v>
      </c>
      <c r="E319" s="12">
        <f t="shared" si="17"/>
        <v>0</v>
      </c>
      <c r="F319" s="12">
        <f>_xlfn.IFNA(VLOOKUP(A319,'313 expiration'!A$1:E$8,4,FALSE),0)</f>
        <v>0</v>
      </c>
      <c r="G319" s="12">
        <f>_xlfn.IFNA(VLOOKUP(A319,'TIF expiration'!$A$1:$B$3,2,FALSE),0)</f>
        <v>0</v>
      </c>
      <c r="H319" s="49">
        <v>0.89019999999999999</v>
      </c>
      <c r="I319">
        <v>0.95020000000000004</v>
      </c>
      <c r="J319" s="49">
        <f t="shared" si="18"/>
        <v>6.0000000000000053E-2</v>
      </c>
      <c r="K319" s="49">
        <f t="shared" si="19"/>
        <v>0</v>
      </c>
      <c r="L319" s="49">
        <f t="shared" si="20"/>
        <v>0</v>
      </c>
    </row>
    <row r="320" spans="1:12" x14ac:dyDescent="0.25">
      <c r="A320" s="56">
        <v>79910</v>
      </c>
      <c r="B320" t="s">
        <v>740</v>
      </c>
      <c r="C320" s="12">
        <v>2956559832</v>
      </c>
      <c r="D320" s="12">
        <v>2902908324</v>
      </c>
      <c r="E320" s="12">
        <f t="shared" si="17"/>
        <v>107303016</v>
      </c>
      <c r="F320" s="12">
        <f>_xlfn.IFNA(VLOOKUP(A320,'313 expiration'!A$1:E$8,4,FALSE),0)</f>
        <v>0</v>
      </c>
      <c r="G320" s="12">
        <f>_xlfn.IFNA(VLOOKUP(A320,'TIF expiration'!$A$1:$B$3,2,FALSE),0)</f>
        <v>0</v>
      </c>
      <c r="H320" s="49">
        <v>0.91639999999999999</v>
      </c>
      <c r="I320">
        <v>0.96640000000000004</v>
      </c>
      <c r="J320" s="49">
        <f t="shared" si="18"/>
        <v>5.0000000000000044E-2</v>
      </c>
      <c r="K320" s="49">
        <f t="shared" si="19"/>
        <v>0</v>
      </c>
      <c r="L320" s="49">
        <f t="shared" si="20"/>
        <v>0</v>
      </c>
    </row>
    <row r="321" spans="1:12" x14ac:dyDescent="0.25">
      <c r="A321" s="56">
        <v>80901</v>
      </c>
      <c r="B321" t="s">
        <v>739</v>
      </c>
      <c r="C321" s="12">
        <v>1228874016</v>
      </c>
      <c r="D321" s="12">
        <v>1228874016</v>
      </c>
      <c r="E321" s="12">
        <f t="shared" si="17"/>
        <v>0</v>
      </c>
      <c r="F321" s="12">
        <f>_xlfn.IFNA(VLOOKUP(A321,'313 expiration'!A$1:E$8,4,FALSE),0)</f>
        <v>0</v>
      </c>
      <c r="G321" s="12">
        <f>_xlfn.IFNA(VLOOKUP(A321,'TIF expiration'!$A$1:$B$3,2,FALSE),0)</f>
        <v>0</v>
      </c>
      <c r="H321" s="49">
        <v>0.86960000000000004</v>
      </c>
      <c r="I321">
        <v>0.91960000000000008</v>
      </c>
      <c r="J321" s="49">
        <f t="shared" si="18"/>
        <v>5.0000000000000044E-2</v>
      </c>
      <c r="K321" s="49">
        <f t="shared" si="19"/>
        <v>0</v>
      </c>
      <c r="L321" s="49">
        <f t="shared" si="20"/>
        <v>0</v>
      </c>
    </row>
    <row r="322" spans="1:12" x14ac:dyDescent="0.25">
      <c r="A322" s="56">
        <v>81902</v>
      </c>
      <c r="B322" t="s">
        <v>738</v>
      </c>
      <c r="C322" s="12">
        <v>1241149442</v>
      </c>
      <c r="D322" s="12">
        <v>1241149442</v>
      </c>
      <c r="E322" s="12">
        <f t="shared" si="17"/>
        <v>0</v>
      </c>
      <c r="F322" s="12">
        <f>_xlfn.IFNA(VLOOKUP(A322,'313 expiration'!A$1:E$8,4,FALSE),0)</f>
        <v>0</v>
      </c>
      <c r="G322" s="12">
        <f>_xlfn.IFNA(VLOOKUP(A322,'TIF expiration'!$A$1:$B$3,2,FALSE),0)</f>
        <v>0</v>
      </c>
      <c r="H322" s="49">
        <v>0.91639999999999999</v>
      </c>
      <c r="I322">
        <v>1.0331000000000001</v>
      </c>
      <c r="J322" s="49">
        <f t="shared" si="18"/>
        <v>0.08</v>
      </c>
      <c r="K322" s="49">
        <f t="shared" si="19"/>
        <v>3.6700000000000135E-2</v>
      </c>
      <c r="L322" s="49">
        <f t="shared" si="20"/>
        <v>0</v>
      </c>
    </row>
    <row r="323" spans="1:12" x14ac:dyDescent="0.25">
      <c r="A323" s="56">
        <v>81904</v>
      </c>
      <c r="B323" t="s">
        <v>737</v>
      </c>
      <c r="C323" s="12">
        <v>771138146</v>
      </c>
      <c r="D323" s="12">
        <v>771138146</v>
      </c>
      <c r="E323" s="12">
        <f t="shared" ref="E323:E386" si="21">(C323-D323)*2</f>
        <v>0</v>
      </c>
      <c r="F323" s="12">
        <f>_xlfn.IFNA(VLOOKUP(A323,'313 expiration'!A$1:E$8,4,FALSE),0)</f>
        <v>0</v>
      </c>
      <c r="G323" s="12">
        <f>_xlfn.IFNA(VLOOKUP(A323,'TIF expiration'!$A$1:$B$3,2,FALSE),0)</f>
        <v>0</v>
      </c>
      <c r="H323" s="49">
        <v>0.90469999999999995</v>
      </c>
      <c r="I323">
        <v>0.95469999999999999</v>
      </c>
      <c r="J323" s="49">
        <f t="shared" ref="J323:J386" si="22">MAX(0,MIN(0.08,I323-H323))</f>
        <v>5.0000000000000044E-2</v>
      </c>
      <c r="K323" s="49">
        <f t="shared" ref="K323:K386" si="23">MIN(0.09,I323-H323-J323)</f>
        <v>0</v>
      </c>
      <c r="L323" s="49">
        <f t="shared" si="20"/>
        <v>0</v>
      </c>
    </row>
    <row r="324" spans="1:12" x14ac:dyDescent="0.25">
      <c r="A324" s="56">
        <v>81905</v>
      </c>
      <c r="B324" t="s">
        <v>736</v>
      </c>
      <c r="C324" s="12">
        <v>198248358</v>
      </c>
      <c r="D324" s="12">
        <v>198248358</v>
      </c>
      <c r="E324" s="12">
        <f t="shared" si="21"/>
        <v>0</v>
      </c>
      <c r="F324" s="12">
        <f>_xlfn.IFNA(VLOOKUP(A324,'313 expiration'!A$1:E$8,4,FALSE),0)</f>
        <v>0</v>
      </c>
      <c r="G324" s="12">
        <f>_xlfn.IFNA(VLOOKUP(A324,'TIF expiration'!$A$1:$B$3,2,FALSE),0)</f>
        <v>0</v>
      </c>
      <c r="H324" s="49">
        <v>0.83179999999999998</v>
      </c>
      <c r="I324">
        <v>0.88180000000000003</v>
      </c>
      <c r="J324" s="49">
        <f t="shared" si="22"/>
        <v>5.0000000000000044E-2</v>
      </c>
      <c r="K324" s="49">
        <f t="shared" si="23"/>
        <v>0</v>
      </c>
      <c r="L324" s="49">
        <f t="shared" si="20"/>
        <v>0</v>
      </c>
    </row>
    <row r="325" spans="1:12" x14ac:dyDescent="0.25">
      <c r="A325" s="56">
        <v>81906</v>
      </c>
      <c r="B325" t="s">
        <v>735</v>
      </c>
      <c r="C325" s="12">
        <v>174321529</v>
      </c>
      <c r="D325" s="12">
        <v>174321529</v>
      </c>
      <c r="E325" s="12">
        <f t="shared" si="21"/>
        <v>0</v>
      </c>
      <c r="F325" s="12">
        <f>_xlfn.IFNA(VLOOKUP(A325,'313 expiration'!A$1:E$8,4,FALSE),0)</f>
        <v>0</v>
      </c>
      <c r="G325" s="12">
        <f>_xlfn.IFNA(VLOOKUP(A325,'TIF expiration'!$A$1:$B$3,2,FALSE),0)</f>
        <v>0</v>
      </c>
      <c r="H325" s="49">
        <v>0.91639999999999999</v>
      </c>
      <c r="I325">
        <v>1.0547</v>
      </c>
      <c r="J325" s="49">
        <f t="shared" si="22"/>
        <v>0.08</v>
      </c>
      <c r="K325" s="49">
        <f t="shared" si="23"/>
        <v>5.8299999999999977E-2</v>
      </c>
      <c r="L325" s="49">
        <f t="shared" si="20"/>
        <v>0</v>
      </c>
    </row>
    <row r="326" spans="1:12" x14ac:dyDescent="0.25">
      <c r="A326" s="56">
        <v>82902</v>
      </c>
      <c r="B326" t="s">
        <v>734</v>
      </c>
      <c r="C326" s="12">
        <v>1214764375</v>
      </c>
      <c r="D326" s="12">
        <v>1214764375</v>
      </c>
      <c r="E326" s="12">
        <f t="shared" si="21"/>
        <v>0</v>
      </c>
      <c r="F326" s="12">
        <f>_xlfn.IFNA(VLOOKUP(A326,'313 expiration'!A$1:E$8,4,FALSE),0)</f>
        <v>0</v>
      </c>
      <c r="G326" s="12">
        <f>_xlfn.IFNA(VLOOKUP(A326,'TIF expiration'!$A$1:$B$3,2,FALSE),0)</f>
        <v>0</v>
      </c>
      <c r="H326" s="49">
        <v>0.91639999999999999</v>
      </c>
      <c r="I326">
        <v>1.0507</v>
      </c>
      <c r="J326" s="49">
        <f t="shared" si="22"/>
        <v>0.08</v>
      </c>
      <c r="K326" s="49">
        <f t="shared" si="23"/>
        <v>5.4299999999999973E-2</v>
      </c>
      <c r="L326" s="49">
        <f t="shared" ref="L326:L389" si="24">I326-H326-J326-K326</f>
        <v>0</v>
      </c>
    </row>
    <row r="327" spans="1:12" x14ac:dyDescent="0.25">
      <c r="A327" s="56">
        <v>82903</v>
      </c>
      <c r="B327" t="s">
        <v>733</v>
      </c>
      <c r="C327" s="12">
        <v>1344543876</v>
      </c>
      <c r="D327" s="12">
        <v>1344543876</v>
      </c>
      <c r="E327" s="12">
        <f t="shared" si="21"/>
        <v>0</v>
      </c>
      <c r="F327" s="12">
        <f>_xlfn.IFNA(VLOOKUP(A327,'313 expiration'!A$1:E$8,4,FALSE),0)</f>
        <v>0</v>
      </c>
      <c r="G327" s="12">
        <f>_xlfn.IFNA(VLOOKUP(A327,'TIF expiration'!$A$1:$B$3,2,FALSE),0)</f>
        <v>0</v>
      </c>
      <c r="H327" s="49">
        <v>0.88160000000000005</v>
      </c>
      <c r="I327">
        <v>1.0199</v>
      </c>
      <c r="J327" s="49">
        <f t="shared" si="22"/>
        <v>0.08</v>
      </c>
      <c r="K327" s="49">
        <f t="shared" si="23"/>
        <v>5.8299999999999977E-2</v>
      </c>
      <c r="L327" s="49">
        <f t="shared" si="24"/>
        <v>0</v>
      </c>
    </row>
    <row r="328" spans="1:12" x14ac:dyDescent="0.25">
      <c r="A328" s="56">
        <v>83901</v>
      </c>
      <c r="B328" t="s">
        <v>732</v>
      </c>
      <c r="C328" s="12">
        <v>189954586</v>
      </c>
      <c r="D328" s="12">
        <v>189954586</v>
      </c>
      <c r="E328" s="12">
        <f t="shared" si="21"/>
        <v>0</v>
      </c>
      <c r="F328" s="12">
        <f>_xlfn.IFNA(VLOOKUP(A328,'313 expiration'!A$1:E$8,4,FALSE),0)</f>
        <v>0</v>
      </c>
      <c r="G328" s="12">
        <f>_xlfn.IFNA(VLOOKUP(A328,'TIF expiration'!$A$1:$B$3,2,FALSE),0)</f>
        <v>0</v>
      </c>
      <c r="H328" s="49">
        <v>0.91639999999999999</v>
      </c>
      <c r="I328">
        <v>0.96640000000000004</v>
      </c>
      <c r="J328" s="49">
        <f t="shared" si="22"/>
        <v>5.0000000000000044E-2</v>
      </c>
      <c r="K328" s="49">
        <f t="shared" si="23"/>
        <v>0</v>
      </c>
      <c r="L328" s="49">
        <f t="shared" si="24"/>
        <v>0</v>
      </c>
    </row>
    <row r="329" spans="1:12" x14ac:dyDescent="0.25">
      <c r="A329" s="56">
        <v>83902</v>
      </c>
      <c r="B329" t="s">
        <v>731</v>
      </c>
      <c r="C329" s="12">
        <v>184565614</v>
      </c>
      <c r="D329" s="12">
        <v>183494097</v>
      </c>
      <c r="E329" s="12">
        <f t="shared" si="21"/>
        <v>2143034</v>
      </c>
      <c r="F329" s="12">
        <f>_xlfn.IFNA(VLOOKUP(A329,'313 expiration'!A$1:E$8,4,FALSE),0)</f>
        <v>0</v>
      </c>
      <c r="G329" s="12">
        <f>_xlfn.IFNA(VLOOKUP(A329,'TIF expiration'!$A$1:$B$3,2,FALSE),0)</f>
        <v>0</v>
      </c>
      <c r="H329" s="49">
        <v>0.91639999999999999</v>
      </c>
      <c r="I329">
        <v>1.0547</v>
      </c>
      <c r="J329" s="49">
        <f t="shared" si="22"/>
        <v>0.08</v>
      </c>
      <c r="K329" s="49">
        <f t="shared" si="23"/>
        <v>5.8299999999999977E-2</v>
      </c>
      <c r="L329" s="49">
        <f t="shared" si="24"/>
        <v>0</v>
      </c>
    </row>
    <row r="330" spans="1:12" x14ac:dyDescent="0.25">
      <c r="A330" s="56">
        <v>83903</v>
      </c>
      <c r="B330" t="s">
        <v>730</v>
      </c>
      <c r="C330" s="12">
        <v>3276082201</v>
      </c>
      <c r="D330" s="12">
        <v>3276082201</v>
      </c>
      <c r="E330" s="12">
        <f t="shared" si="21"/>
        <v>0</v>
      </c>
      <c r="F330" s="12">
        <f>_xlfn.IFNA(VLOOKUP(A330,'313 expiration'!A$1:E$8,4,FALSE),0)</f>
        <v>0</v>
      </c>
      <c r="G330" s="12">
        <f>_xlfn.IFNA(VLOOKUP(A330,'TIF expiration'!$A$1:$B$3,2,FALSE),0)</f>
        <v>0</v>
      </c>
      <c r="H330" s="49">
        <v>0.91639999999999999</v>
      </c>
      <c r="I330">
        <v>0.96640000000000004</v>
      </c>
      <c r="J330" s="49">
        <f t="shared" si="22"/>
        <v>5.0000000000000044E-2</v>
      </c>
      <c r="K330" s="49">
        <f t="shared" si="23"/>
        <v>0</v>
      </c>
      <c r="L330" s="49">
        <f t="shared" si="24"/>
        <v>0</v>
      </c>
    </row>
    <row r="331" spans="1:12" x14ac:dyDescent="0.25">
      <c r="A331" s="56">
        <v>84901</v>
      </c>
      <c r="B331" t="s">
        <v>729</v>
      </c>
      <c r="C331" s="12">
        <v>4925813034</v>
      </c>
      <c r="D331" s="12">
        <v>4925813034</v>
      </c>
      <c r="E331" s="12">
        <f t="shared" si="21"/>
        <v>0</v>
      </c>
      <c r="F331" s="12">
        <f>_xlfn.IFNA(VLOOKUP(A331,'313 expiration'!A$1:E$8,4,FALSE),0)</f>
        <v>0</v>
      </c>
      <c r="G331" s="12">
        <f>_xlfn.IFNA(VLOOKUP(A331,'TIF expiration'!$A$1:$B$3,2,FALSE),0)</f>
        <v>0</v>
      </c>
      <c r="H331" s="49">
        <v>0.82469999999999999</v>
      </c>
      <c r="I331">
        <v>0.874</v>
      </c>
      <c r="J331" s="49">
        <f t="shared" si="22"/>
        <v>4.930000000000001E-2</v>
      </c>
      <c r="K331" s="49">
        <f t="shared" si="23"/>
        <v>0</v>
      </c>
      <c r="L331" s="49">
        <f t="shared" si="24"/>
        <v>0</v>
      </c>
    </row>
    <row r="332" spans="1:12" x14ac:dyDescent="0.25">
      <c r="A332" s="56">
        <v>84902</v>
      </c>
      <c r="B332" t="s">
        <v>728</v>
      </c>
      <c r="C332" s="12">
        <v>8791386299</v>
      </c>
      <c r="D332" s="12">
        <v>8541873139</v>
      </c>
      <c r="E332" s="12">
        <f t="shared" si="21"/>
        <v>499026320</v>
      </c>
      <c r="F332" s="12">
        <f>_xlfn.IFNA(VLOOKUP(A332,'313 expiration'!A$1:E$8,4,FALSE),0)</f>
        <v>0</v>
      </c>
      <c r="G332" s="12">
        <f>_xlfn.IFNA(VLOOKUP(A332,'TIF expiration'!$A$1:$B$3,2,FALSE),0)</f>
        <v>0</v>
      </c>
      <c r="H332" s="49">
        <v>0.87139999999999995</v>
      </c>
      <c r="I332">
        <v>0.93140000000000001</v>
      </c>
      <c r="J332" s="49">
        <f t="shared" si="22"/>
        <v>6.0000000000000053E-2</v>
      </c>
      <c r="K332" s="49">
        <f t="shared" si="23"/>
        <v>0</v>
      </c>
      <c r="L332" s="49">
        <f t="shared" si="24"/>
        <v>0</v>
      </c>
    </row>
    <row r="333" spans="1:12" x14ac:dyDescent="0.25">
      <c r="A333" s="56">
        <v>84903</v>
      </c>
      <c r="B333" t="s">
        <v>727</v>
      </c>
      <c r="C333" s="12">
        <v>151410480</v>
      </c>
      <c r="D333" s="12">
        <v>150858297</v>
      </c>
      <c r="E333" s="12">
        <f t="shared" si="21"/>
        <v>1104366</v>
      </c>
      <c r="F333" s="12">
        <f>_xlfn.IFNA(VLOOKUP(A333,'313 expiration'!A$1:E$8,4,FALSE),0)</f>
        <v>0</v>
      </c>
      <c r="G333" s="12">
        <f>_xlfn.IFNA(VLOOKUP(A333,'TIF expiration'!$A$1:$B$3,2,FALSE),0)</f>
        <v>0</v>
      </c>
      <c r="H333" s="49">
        <v>0.84189999999999998</v>
      </c>
      <c r="I333">
        <v>0.98030000000000006</v>
      </c>
      <c r="J333" s="49">
        <f t="shared" si="22"/>
        <v>0.08</v>
      </c>
      <c r="K333" s="49">
        <f t="shared" si="23"/>
        <v>5.8400000000000077E-2</v>
      </c>
      <c r="L333" s="49">
        <f t="shared" si="24"/>
        <v>0</v>
      </c>
    </row>
    <row r="334" spans="1:12" x14ac:dyDescent="0.25">
      <c r="A334" s="56">
        <v>84906</v>
      </c>
      <c r="B334" t="s">
        <v>726</v>
      </c>
      <c r="C334" s="12">
        <v>5875648331</v>
      </c>
      <c r="D334" s="12">
        <v>5714904639</v>
      </c>
      <c r="E334" s="12">
        <f t="shared" si="21"/>
        <v>321487384</v>
      </c>
      <c r="F334" s="12">
        <f>_xlfn.IFNA(VLOOKUP(A334,'313 expiration'!A$1:E$8,4,FALSE),0)</f>
        <v>0</v>
      </c>
      <c r="G334" s="12">
        <f>_xlfn.IFNA(VLOOKUP(A334,'TIF expiration'!$A$1:$B$3,2,FALSE),0)</f>
        <v>0</v>
      </c>
      <c r="H334" s="49">
        <v>0.87749999999999995</v>
      </c>
      <c r="I334">
        <v>1.0158</v>
      </c>
      <c r="J334" s="49">
        <f t="shared" si="22"/>
        <v>0.08</v>
      </c>
      <c r="K334" s="49">
        <f t="shared" si="23"/>
        <v>5.8300000000000088E-2</v>
      </c>
      <c r="L334" s="49">
        <f t="shared" si="24"/>
        <v>0</v>
      </c>
    </row>
    <row r="335" spans="1:12" x14ac:dyDescent="0.25">
      <c r="A335" s="56">
        <v>84908</v>
      </c>
      <c r="B335" t="s">
        <v>725</v>
      </c>
      <c r="C335" s="12">
        <v>902991222</v>
      </c>
      <c r="D335" s="12">
        <v>902991222</v>
      </c>
      <c r="E335" s="12">
        <f t="shared" si="21"/>
        <v>0</v>
      </c>
      <c r="F335" s="12">
        <f>_xlfn.IFNA(VLOOKUP(A335,'313 expiration'!A$1:E$8,4,FALSE),0)</f>
        <v>0</v>
      </c>
      <c r="G335" s="12">
        <f>_xlfn.IFNA(VLOOKUP(A335,'TIF expiration'!$A$1:$B$3,2,FALSE),0)</f>
        <v>0</v>
      </c>
      <c r="H335" s="49">
        <v>0.84540000000000004</v>
      </c>
      <c r="I335">
        <v>0.88540000000000008</v>
      </c>
      <c r="J335" s="49">
        <f t="shared" si="22"/>
        <v>4.0000000000000036E-2</v>
      </c>
      <c r="K335" s="49">
        <f t="shared" si="23"/>
        <v>0</v>
      </c>
      <c r="L335" s="49">
        <f t="shared" si="24"/>
        <v>0</v>
      </c>
    </row>
    <row r="336" spans="1:12" x14ac:dyDescent="0.25">
      <c r="A336" s="56">
        <v>84909</v>
      </c>
      <c r="B336" t="s">
        <v>724</v>
      </c>
      <c r="C336" s="12">
        <v>1838971661</v>
      </c>
      <c r="D336" s="12">
        <v>1838971661</v>
      </c>
      <c r="E336" s="12">
        <f t="shared" si="21"/>
        <v>0</v>
      </c>
      <c r="F336" s="12">
        <f>_xlfn.IFNA(VLOOKUP(A336,'313 expiration'!A$1:E$8,4,FALSE),0)</f>
        <v>0</v>
      </c>
      <c r="G336" s="12">
        <f>_xlfn.IFNA(VLOOKUP(A336,'TIF expiration'!$A$1:$B$3,2,FALSE),0)</f>
        <v>0</v>
      </c>
      <c r="H336" s="49">
        <v>0.86929999999999996</v>
      </c>
      <c r="I336">
        <v>0.91930000000000001</v>
      </c>
      <c r="J336" s="49">
        <f t="shared" si="22"/>
        <v>5.0000000000000044E-2</v>
      </c>
      <c r="K336" s="49">
        <f t="shared" si="23"/>
        <v>0</v>
      </c>
      <c r="L336" s="49">
        <f t="shared" si="24"/>
        <v>0</v>
      </c>
    </row>
    <row r="337" spans="1:12" x14ac:dyDescent="0.25">
      <c r="A337" s="56">
        <v>84910</v>
      </c>
      <c r="B337" t="s">
        <v>723</v>
      </c>
      <c r="C337" s="12">
        <v>26677628680</v>
      </c>
      <c r="D337" s="12">
        <v>26286210995</v>
      </c>
      <c r="E337" s="12">
        <f t="shared" si="21"/>
        <v>782835370</v>
      </c>
      <c r="F337" s="12">
        <f>_xlfn.IFNA(VLOOKUP(A337,'313 expiration'!A$1:E$8,4,FALSE),0)</f>
        <v>0</v>
      </c>
      <c r="G337" s="12">
        <f>_xlfn.IFNA(VLOOKUP(A337,'TIF expiration'!$A$1:$B$3,2,FALSE),0)</f>
        <v>0</v>
      </c>
      <c r="H337" s="49">
        <v>0.89590000000000003</v>
      </c>
      <c r="I337">
        <v>0.93590000000000007</v>
      </c>
      <c r="J337" s="49">
        <f t="shared" si="22"/>
        <v>4.0000000000000036E-2</v>
      </c>
      <c r="K337" s="49">
        <f t="shared" si="23"/>
        <v>0</v>
      </c>
      <c r="L337" s="49">
        <f t="shared" si="24"/>
        <v>0</v>
      </c>
    </row>
    <row r="338" spans="1:12" x14ac:dyDescent="0.25">
      <c r="A338" s="56">
        <v>84911</v>
      </c>
      <c r="B338" t="s">
        <v>722</v>
      </c>
      <c r="C338" s="12">
        <v>3522954158</v>
      </c>
      <c r="D338" s="12">
        <v>3522954158</v>
      </c>
      <c r="E338" s="12">
        <f t="shared" si="21"/>
        <v>0</v>
      </c>
      <c r="F338" s="12">
        <f>_xlfn.IFNA(VLOOKUP(A338,'313 expiration'!A$1:E$8,4,FALSE),0)</f>
        <v>0</v>
      </c>
      <c r="G338" s="12">
        <f>_xlfn.IFNA(VLOOKUP(A338,'TIF expiration'!$A$1:$B$3,2,FALSE),0)</f>
        <v>0</v>
      </c>
      <c r="H338" s="49">
        <v>0.87109999999999999</v>
      </c>
      <c r="I338">
        <v>0.98350000000000004</v>
      </c>
      <c r="J338" s="49">
        <f t="shared" si="22"/>
        <v>0.08</v>
      </c>
      <c r="K338" s="49">
        <f t="shared" si="23"/>
        <v>3.2400000000000054E-2</v>
      </c>
      <c r="L338" s="49">
        <f t="shared" si="24"/>
        <v>0</v>
      </c>
    </row>
    <row r="339" spans="1:12" x14ac:dyDescent="0.25">
      <c r="A339" s="56">
        <v>85902</v>
      </c>
      <c r="B339" t="s">
        <v>721</v>
      </c>
      <c r="C339" s="12">
        <v>438260278</v>
      </c>
      <c r="D339" s="12">
        <v>438260278</v>
      </c>
      <c r="E339" s="12">
        <f t="shared" si="21"/>
        <v>0</v>
      </c>
      <c r="F339" s="12">
        <f>_xlfn.IFNA(VLOOKUP(A339,'313 expiration'!A$1:E$8,4,FALSE),0)</f>
        <v>0</v>
      </c>
      <c r="G339" s="12">
        <f>_xlfn.IFNA(VLOOKUP(A339,'TIF expiration'!$A$1:$B$3,2,FALSE),0)</f>
        <v>0</v>
      </c>
      <c r="H339" s="49">
        <v>0.91639999999999999</v>
      </c>
      <c r="I339">
        <v>0.96640000000000004</v>
      </c>
      <c r="J339" s="49">
        <f t="shared" si="22"/>
        <v>5.0000000000000044E-2</v>
      </c>
      <c r="K339" s="49">
        <f t="shared" si="23"/>
        <v>0</v>
      </c>
      <c r="L339" s="49">
        <f t="shared" si="24"/>
        <v>0</v>
      </c>
    </row>
    <row r="340" spans="1:12" x14ac:dyDescent="0.25">
      <c r="A340" s="56">
        <v>85903</v>
      </c>
      <c r="B340" t="s">
        <v>720</v>
      </c>
      <c r="C340" s="12">
        <v>81977671</v>
      </c>
      <c r="D340" s="12">
        <v>81977671</v>
      </c>
      <c r="E340" s="12">
        <f t="shared" si="21"/>
        <v>0</v>
      </c>
      <c r="F340" s="12">
        <f>_xlfn.IFNA(VLOOKUP(A340,'313 expiration'!A$1:E$8,4,FALSE),0)</f>
        <v>0</v>
      </c>
      <c r="G340" s="12">
        <f>_xlfn.IFNA(VLOOKUP(A340,'TIF expiration'!$A$1:$B$3,2,FALSE),0)</f>
        <v>0</v>
      </c>
      <c r="H340" s="49">
        <v>0.82469999999999999</v>
      </c>
      <c r="I340">
        <v>0.96300000000000008</v>
      </c>
      <c r="J340" s="49">
        <f t="shared" si="22"/>
        <v>0.08</v>
      </c>
      <c r="K340" s="49">
        <f t="shared" si="23"/>
        <v>5.8300000000000088E-2</v>
      </c>
      <c r="L340" s="49">
        <f t="shared" si="24"/>
        <v>0</v>
      </c>
    </row>
    <row r="341" spans="1:12" x14ac:dyDescent="0.25">
      <c r="A341" s="56">
        <v>86024</v>
      </c>
      <c r="B341" t="s">
        <v>719</v>
      </c>
      <c r="C341" s="12">
        <v>57372443</v>
      </c>
      <c r="D341" s="12">
        <v>57372443</v>
      </c>
      <c r="E341" s="12">
        <f t="shared" si="21"/>
        <v>0</v>
      </c>
      <c r="F341" s="12">
        <f>_xlfn.IFNA(VLOOKUP(A341,'313 expiration'!A$1:E$8,4,FALSE),0)</f>
        <v>0</v>
      </c>
      <c r="G341" s="12">
        <f>_xlfn.IFNA(VLOOKUP(A341,'TIF expiration'!$A$1:$B$3,2,FALSE),0)</f>
        <v>0</v>
      </c>
      <c r="H341" s="49">
        <v>0.91369999999999996</v>
      </c>
      <c r="I341">
        <v>0.95369999999999999</v>
      </c>
      <c r="J341" s="49">
        <f t="shared" si="22"/>
        <v>4.0000000000000036E-2</v>
      </c>
      <c r="K341" s="49">
        <f t="shared" si="23"/>
        <v>0</v>
      </c>
      <c r="L341" s="49">
        <f t="shared" si="24"/>
        <v>0</v>
      </c>
    </row>
    <row r="342" spans="1:12" x14ac:dyDescent="0.25">
      <c r="A342" s="56">
        <v>86901</v>
      </c>
      <c r="B342" t="s">
        <v>718</v>
      </c>
      <c r="C342" s="12">
        <v>4361922463</v>
      </c>
      <c r="D342" s="12">
        <v>4361922463</v>
      </c>
      <c r="E342" s="12">
        <f t="shared" si="21"/>
        <v>0</v>
      </c>
      <c r="F342" s="12">
        <f>_xlfn.IFNA(VLOOKUP(A342,'313 expiration'!A$1:E$8,4,FALSE),0)</f>
        <v>0</v>
      </c>
      <c r="G342" s="12">
        <f>_xlfn.IFNA(VLOOKUP(A342,'TIF expiration'!$A$1:$B$3,2,FALSE),0)</f>
        <v>0</v>
      </c>
      <c r="H342" s="49">
        <v>0.90910000000000002</v>
      </c>
      <c r="I342">
        <v>0.94910000000000005</v>
      </c>
      <c r="J342" s="49">
        <f t="shared" si="22"/>
        <v>4.0000000000000036E-2</v>
      </c>
      <c r="K342" s="49">
        <f t="shared" si="23"/>
        <v>0</v>
      </c>
      <c r="L342" s="49">
        <f t="shared" si="24"/>
        <v>0</v>
      </c>
    </row>
    <row r="343" spans="1:12" x14ac:dyDescent="0.25">
      <c r="A343" s="56">
        <v>86902</v>
      </c>
      <c r="B343" t="s">
        <v>717</v>
      </c>
      <c r="C343" s="12">
        <v>512885652</v>
      </c>
      <c r="D343" s="12">
        <v>512885652</v>
      </c>
      <c r="E343" s="12">
        <f t="shared" si="21"/>
        <v>0</v>
      </c>
      <c r="F343" s="12">
        <f>_xlfn.IFNA(VLOOKUP(A343,'313 expiration'!A$1:E$8,4,FALSE),0)</f>
        <v>0</v>
      </c>
      <c r="G343" s="12">
        <f>_xlfn.IFNA(VLOOKUP(A343,'TIF expiration'!$A$1:$B$3,2,FALSE),0)</f>
        <v>0</v>
      </c>
      <c r="H343" s="49">
        <v>0.89529999999999998</v>
      </c>
      <c r="I343">
        <v>0.94530000000000003</v>
      </c>
      <c r="J343" s="49">
        <f t="shared" si="22"/>
        <v>5.0000000000000044E-2</v>
      </c>
      <c r="K343" s="49">
        <f t="shared" si="23"/>
        <v>0</v>
      </c>
      <c r="L343" s="49">
        <f t="shared" si="24"/>
        <v>0</v>
      </c>
    </row>
    <row r="344" spans="1:12" x14ac:dyDescent="0.25">
      <c r="A344" s="56">
        <v>87901</v>
      </c>
      <c r="B344" t="s">
        <v>716</v>
      </c>
      <c r="C344" s="12">
        <v>4312169471</v>
      </c>
      <c r="D344" s="12">
        <v>4309430925</v>
      </c>
      <c r="E344" s="12">
        <f t="shared" si="21"/>
        <v>5477092</v>
      </c>
      <c r="F344" s="12">
        <f>_xlfn.IFNA(VLOOKUP(A344,'313 expiration'!A$1:E$8,4,FALSE),0)</f>
        <v>0</v>
      </c>
      <c r="G344" s="12">
        <f>_xlfn.IFNA(VLOOKUP(A344,'TIF expiration'!$A$1:$B$3,2,FALSE),0)</f>
        <v>0</v>
      </c>
      <c r="H344" s="49">
        <v>0.91639999999999999</v>
      </c>
      <c r="I344">
        <v>0.96640000000000004</v>
      </c>
      <c r="J344" s="49">
        <f t="shared" si="22"/>
        <v>5.0000000000000044E-2</v>
      </c>
      <c r="K344" s="49">
        <f t="shared" si="23"/>
        <v>0</v>
      </c>
      <c r="L344" s="49">
        <f t="shared" si="24"/>
        <v>0</v>
      </c>
    </row>
    <row r="345" spans="1:12" x14ac:dyDescent="0.25">
      <c r="A345" s="56">
        <v>88902</v>
      </c>
      <c r="B345" t="s">
        <v>715</v>
      </c>
      <c r="C345" s="12">
        <v>906078306</v>
      </c>
      <c r="D345" s="12">
        <v>879119086</v>
      </c>
      <c r="E345" s="12">
        <f t="shared" si="21"/>
        <v>53918440</v>
      </c>
      <c r="F345" s="12">
        <f>_xlfn.IFNA(VLOOKUP(A345,'313 expiration'!A$1:E$8,4,FALSE),0)</f>
        <v>0</v>
      </c>
      <c r="G345" s="12">
        <f>_xlfn.IFNA(VLOOKUP(A345,'TIF expiration'!$A$1:$B$3,2,FALSE),0)</f>
        <v>0</v>
      </c>
      <c r="H345" s="49">
        <v>0.88629999999999998</v>
      </c>
      <c r="I345">
        <v>0.93630000000000002</v>
      </c>
      <c r="J345" s="49">
        <f t="shared" si="22"/>
        <v>5.0000000000000044E-2</v>
      </c>
      <c r="K345" s="49">
        <f t="shared" si="23"/>
        <v>0</v>
      </c>
      <c r="L345" s="49">
        <f t="shared" si="24"/>
        <v>0</v>
      </c>
    </row>
    <row r="346" spans="1:12" x14ac:dyDescent="0.25">
      <c r="A346" s="56">
        <v>89901</v>
      </c>
      <c r="B346" t="s">
        <v>714</v>
      </c>
      <c r="C346" s="12">
        <v>1796992885</v>
      </c>
      <c r="D346" s="12">
        <v>1796992885</v>
      </c>
      <c r="E346" s="12">
        <f t="shared" si="21"/>
        <v>0</v>
      </c>
      <c r="F346" s="12">
        <f>_xlfn.IFNA(VLOOKUP(A346,'313 expiration'!A$1:E$8,4,FALSE),0)</f>
        <v>0</v>
      </c>
      <c r="G346" s="12">
        <f>_xlfn.IFNA(VLOOKUP(A346,'TIF expiration'!$A$1:$B$3,2,FALSE),0)</f>
        <v>0</v>
      </c>
      <c r="H346" s="49">
        <v>0.89529999999999998</v>
      </c>
      <c r="I346">
        <v>1.0092000000000001</v>
      </c>
      <c r="J346" s="49">
        <f t="shared" si="22"/>
        <v>0.08</v>
      </c>
      <c r="K346" s="49">
        <f t="shared" si="23"/>
        <v>3.3900000000000111E-2</v>
      </c>
      <c r="L346" s="49">
        <f t="shared" si="24"/>
        <v>0</v>
      </c>
    </row>
    <row r="347" spans="1:12" x14ac:dyDescent="0.25">
      <c r="A347" s="56">
        <v>89903</v>
      </c>
      <c r="B347" t="s">
        <v>713</v>
      </c>
      <c r="C347" s="12">
        <v>1115018822</v>
      </c>
      <c r="D347" s="12">
        <v>1106507245</v>
      </c>
      <c r="E347" s="12">
        <f t="shared" si="21"/>
        <v>17023154</v>
      </c>
      <c r="F347" s="12">
        <f>_xlfn.IFNA(VLOOKUP(A347,'313 expiration'!A$1:E$8,4,FALSE),0)</f>
        <v>0</v>
      </c>
      <c r="G347" s="12">
        <f>_xlfn.IFNA(VLOOKUP(A347,'TIF expiration'!$A$1:$B$3,2,FALSE),0)</f>
        <v>0</v>
      </c>
      <c r="H347" s="49">
        <v>0.91639999999999999</v>
      </c>
      <c r="I347">
        <v>0.97640000000000005</v>
      </c>
      <c r="J347" s="49">
        <f t="shared" si="22"/>
        <v>6.0000000000000053E-2</v>
      </c>
      <c r="K347" s="49">
        <f t="shared" si="23"/>
        <v>0</v>
      </c>
      <c r="L347" s="49">
        <f t="shared" si="24"/>
        <v>0</v>
      </c>
    </row>
    <row r="348" spans="1:12" x14ac:dyDescent="0.25">
      <c r="A348" s="56">
        <v>89905</v>
      </c>
      <c r="B348" t="s">
        <v>712</v>
      </c>
      <c r="C348" s="12">
        <v>217413496</v>
      </c>
      <c r="D348" s="12">
        <v>217413496</v>
      </c>
      <c r="E348" s="12">
        <f t="shared" si="21"/>
        <v>0</v>
      </c>
      <c r="F348" s="12">
        <f>_xlfn.IFNA(VLOOKUP(A348,'313 expiration'!A$1:E$8,4,FALSE),0)</f>
        <v>0</v>
      </c>
      <c r="G348" s="12">
        <f>_xlfn.IFNA(VLOOKUP(A348,'TIF expiration'!$A$1:$B$3,2,FALSE),0)</f>
        <v>0</v>
      </c>
      <c r="H348" s="49">
        <v>0.91639999999999999</v>
      </c>
      <c r="I348">
        <v>0.96640000000000004</v>
      </c>
      <c r="J348" s="49">
        <f t="shared" si="22"/>
        <v>5.0000000000000044E-2</v>
      </c>
      <c r="K348" s="49">
        <f t="shared" si="23"/>
        <v>0</v>
      </c>
      <c r="L348" s="49">
        <f t="shared" si="24"/>
        <v>0</v>
      </c>
    </row>
    <row r="349" spans="1:12" x14ac:dyDescent="0.25">
      <c r="A349" s="56">
        <v>90902</v>
      </c>
      <c r="B349" t="s">
        <v>711</v>
      </c>
      <c r="C349" s="12">
        <v>90635802</v>
      </c>
      <c r="D349" s="12">
        <v>90635802</v>
      </c>
      <c r="E349" s="12">
        <f t="shared" si="21"/>
        <v>0</v>
      </c>
      <c r="F349" s="12">
        <f>_xlfn.IFNA(VLOOKUP(A349,'313 expiration'!A$1:E$8,4,FALSE),0)</f>
        <v>0</v>
      </c>
      <c r="G349" s="12">
        <f>_xlfn.IFNA(VLOOKUP(A349,'TIF expiration'!$A$1:$B$3,2,FALSE),0)</f>
        <v>0</v>
      </c>
      <c r="H349" s="49">
        <v>0.91639999999999999</v>
      </c>
      <c r="I349">
        <v>0.96640000000000004</v>
      </c>
      <c r="J349" s="49">
        <f t="shared" si="22"/>
        <v>5.0000000000000044E-2</v>
      </c>
      <c r="K349" s="49">
        <f t="shared" si="23"/>
        <v>0</v>
      </c>
      <c r="L349" s="49">
        <f t="shared" si="24"/>
        <v>0</v>
      </c>
    </row>
    <row r="350" spans="1:12" x14ac:dyDescent="0.25">
      <c r="A350" s="56">
        <v>90903</v>
      </c>
      <c r="B350" t="s">
        <v>710</v>
      </c>
      <c r="C350" s="12">
        <v>94310323</v>
      </c>
      <c r="D350" s="12">
        <v>94310323</v>
      </c>
      <c r="E350" s="12">
        <f t="shared" si="21"/>
        <v>0</v>
      </c>
      <c r="F350" s="12">
        <f>_xlfn.IFNA(VLOOKUP(A350,'313 expiration'!A$1:E$8,4,FALSE),0)</f>
        <v>0</v>
      </c>
      <c r="G350" s="12">
        <f>_xlfn.IFNA(VLOOKUP(A350,'TIF expiration'!$A$1:$B$3,2,FALSE),0)</f>
        <v>0</v>
      </c>
      <c r="H350" s="49">
        <v>0.91639999999999999</v>
      </c>
      <c r="I350">
        <v>0.96640000000000004</v>
      </c>
      <c r="J350" s="49">
        <f t="shared" si="22"/>
        <v>5.0000000000000044E-2</v>
      </c>
      <c r="K350" s="49">
        <f t="shared" si="23"/>
        <v>0</v>
      </c>
      <c r="L350" s="49">
        <f t="shared" si="24"/>
        <v>0</v>
      </c>
    </row>
    <row r="351" spans="1:12" x14ac:dyDescent="0.25">
      <c r="A351" s="56">
        <v>90904</v>
      </c>
      <c r="B351" t="s">
        <v>709</v>
      </c>
      <c r="C351" s="12">
        <v>1116287968</v>
      </c>
      <c r="D351" s="12">
        <v>1116287968</v>
      </c>
      <c r="E351" s="12">
        <f t="shared" si="21"/>
        <v>0</v>
      </c>
      <c r="F351" s="12">
        <f>_xlfn.IFNA(VLOOKUP(A351,'313 expiration'!A$1:E$8,4,FALSE),0)</f>
        <v>0</v>
      </c>
      <c r="G351" s="12">
        <f>_xlfn.IFNA(VLOOKUP(A351,'TIF expiration'!$A$1:$B$3,2,FALSE),0)</f>
        <v>0</v>
      </c>
      <c r="H351" s="49">
        <v>0.91639999999999999</v>
      </c>
      <c r="I351">
        <v>0.97640000000000005</v>
      </c>
      <c r="J351" s="49">
        <f t="shared" si="22"/>
        <v>6.0000000000000053E-2</v>
      </c>
      <c r="K351" s="49">
        <f t="shared" si="23"/>
        <v>0</v>
      </c>
      <c r="L351" s="49">
        <f t="shared" si="24"/>
        <v>0</v>
      </c>
    </row>
    <row r="352" spans="1:12" x14ac:dyDescent="0.25">
      <c r="A352" s="56">
        <v>90905</v>
      </c>
      <c r="B352" t="s">
        <v>708</v>
      </c>
      <c r="C352" s="12">
        <v>81182847</v>
      </c>
      <c r="D352" s="12">
        <v>81182847</v>
      </c>
      <c r="E352" s="12">
        <f t="shared" si="21"/>
        <v>0</v>
      </c>
      <c r="F352" s="12">
        <f>_xlfn.IFNA(VLOOKUP(A352,'313 expiration'!A$1:E$8,4,FALSE),0)</f>
        <v>0</v>
      </c>
      <c r="G352" s="12">
        <f>_xlfn.IFNA(VLOOKUP(A352,'TIF expiration'!$A$1:$B$3,2,FALSE),0)</f>
        <v>0</v>
      </c>
      <c r="H352" s="49">
        <v>0.91639999999999999</v>
      </c>
      <c r="I352">
        <v>0.96640000000000004</v>
      </c>
      <c r="J352" s="49">
        <f t="shared" si="22"/>
        <v>5.0000000000000044E-2</v>
      </c>
      <c r="K352" s="49">
        <f t="shared" si="23"/>
        <v>0</v>
      </c>
      <c r="L352" s="49">
        <f t="shared" si="24"/>
        <v>0</v>
      </c>
    </row>
    <row r="353" spans="1:12" x14ac:dyDescent="0.25">
      <c r="A353" s="56">
        <v>91901</v>
      </c>
      <c r="B353" t="s">
        <v>707</v>
      </c>
      <c r="C353" s="12">
        <v>319459245</v>
      </c>
      <c r="D353" s="12">
        <v>319459245</v>
      </c>
      <c r="E353" s="12">
        <f t="shared" si="21"/>
        <v>0</v>
      </c>
      <c r="F353" s="12">
        <f>_xlfn.IFNA(VLOOKUP(A353,'313 expiration'!A$1:E$8,4,FALSE),0)</f>
        <v>0</v>
      </c>
      <c r="G353" s="12">
        <f>_xlfn.IFNA(VLOOKUP(A353,'TIF expiration'!$A$1:$B$3,2,FALSE),0)</f>
        <v>0</v>
      </c>
      <c r="H353" s="49">
        <v>0.88590000000000002</v>
      </c>
      <c r="I353">
        <v>1.0242</v>
      </c>
      <c r="J353" s="49">
        <f t="shared" si="22"/>
        <v>0.08</v>
      </c>
      <c r="K353" s="49">
        <f t="shared" si="23"/>
        <v>5.8299999999999977E-2</v>
      </c>
      <c r="L353" s="49">
        <f t="shared" si="24"/>
        <v>0</v>
      </c>
    </row>
    <row r="354" spans="1:12" x14ac:dyDescent="0.25">
      <c r="A354" s="56">
        <v>91902</v>
      </c>
      <c r="B354" t="s">
        <v>706</v>
      </c>
      <c r="C354" s="12">
        <v>239602570</v>
      </c>
      <c r="D354" s="12">
        <v>239602570</v>
      </c>
      <c r="E354" s="12">
        <f t="shared" si="21"/>
        <v>0</v>
      </c>
      <c r="F354" s="12">
        <f>_xlfn.IFNA(VLOOKUP(A354,'313 expiration'!A$1:E$8,4,FALSE),0)</f>
        <v>0</v>
      </c>
      <c r="G354" s="12">
        <f>_xlfn.IFNA(VLOOKUP(A354,'TIF expiration'!$A$1:$B$3,2,FALSE),0)</f>
        <v>0</v>
      </c>
      <c r="H354" s="49">
        <v>0.86609999999999998</v>
      </c>
      <c r="I354">
        <v>1.0044</v>
      </c>
      <c r="J354" s="49">
        <f t="shared" si="22"/>
        <v>0.08</v>
      </c>
      <c r="K354" s="49">
        <f t="shared" si="23"/>
        <v>5.8299999999999977E-2</v>
      </c>
      <c r="L354" s="49">
        <f t="shared" si="24"/>
        <v>0</v>
      </c>
    </row>
    <row r="355" spans="1:12" x14ac:dyDescent="0.25">
      <c r="A355" s="56">
        <v>91903</v>
      </c>
      <c r="B355" t="s">
        <v>705</v>
      </c>
      <c r="C355" s="12">
        <v>2220434736</v>
      </c>
      <c r="D355" s="12">
        <v>2220434736</v>
      </c>
      <c r="E355" s="12">
        <f t="shared" si="21"/>
        <v>0</v>
      </c>
      <c r="F355" s="12">
        <f>_xlfn.IFNA(VLOOKUP(A355,'313 expiration'!A$1:E$8,4,FALSE),0)</f>
        <v>0</v>
      </c>
      <c r="G355" s="12">
        <f>_xlfn.IFNA(VLOOKUP(A355,'TIF expiration'!$A$1:$B$3,2,FALSE),0)</f>
        <v>0</v>
      </c>
      <c r="H355" s="49">
        <v>0.8548</v>
      </c>
      <c r="I355">
        <v>0.99310000000000009</v>
      </c>
      <c r="J355" s="49">
        <f t="shared" si="22"/>
        <v>0.08</v>
      </c>
      <c r="K355" s="49">
        <f t="shared" si="23"/>
        <v>5.8300000000000088E-2</v>
      </c>
      <c r="L355" s="49">
        <f t="shared" si="24"/>
        <v>0</v>
      </c>
    </row>
    <row r="356" spans="1:12" x14ac:dyDescent="0.25">
      <c r="A356" s="56">
        <v>91905</v>
      </c>
      <c r="B356" t="s">
        <v>704</v>
      </c>
      <c r="C356" s="12">
        <v>366106346</v>
      </c>
      <c r="D356" s="12">
        <v>366106346</v>
      </c>
      <c r="E356" s="12">
        <f t="shared" si="21"/>
        <v>0</v>
      </c>
      <c r="F356" s="12">
        <f>_xlfn.IFNA(VLOOKUP(A356,'313 expiration'!A$1:E$8,4,FALSE),0)</f>
        <v>0</v>
      </c>
      <c r="G356" s="12">
        <f>_xlfn.IFNA(VLOOKUP(A356,'TIF expiration'!$A$1:$B$3,2,FALSE),0)</f>
        <v>0</v>
      </c>
      <c r="H356" s="49">
        <v>0.8881</v>
      </c>
      <c r="I356">
        <v>1.026</v>
      </c>
      <c r="J356" s="49">
        <f t="shared" si="22"/>
        <v>0.08</v>
      </c>
      <c r="K356" s="49">
        <f t="shared" si="23"/>
        <v>5.7900000000000021E-2</v>
      </c>
      <c r="L356" s="49">
        <f t="shared" si="24"/>
        <v>0</v>
      </c>
    </row>
    <row r="357" spans="1:12" x14ac:dyDescent="0.25">
      <c r="A357" s="56">
        <v>91906</v>
      </c>
      <c r="B357" t="s">
        <v>703</v>
      </c>
      <c r="C357" s="12">
        <v>3892512352</v>
      </c>
      <c r="D357" s="12">
        <v>3892512352</v>
      </c>
      <c r="E357" s="12">
        <f t="shared" si="21"/>
        <v>0</v>
      </c>
      <c r="F357" s="12">
        <f>_xlfn.IFNA(VLOOKUP(A357,'313 expiration'!A$1:E$8,4,FALSE),0)</f>
        <v>0</v>
      </c>
      <c r="G357" s="12">
        <f>_xlfn.IFNA(VLOOKUP(A357,'TIF expiration'!$A$1:$B$3,2,FALSE),0)</f>
        <v>0</v>
      </c>
      <c r="H357" s="49">
        <v>0.85240000000000005</v>
      </c>
      <c r="I357">
        <v>0.99070000000000003</v>
      </c>
      <c r="J357" s="49">
        <f t="shared" si="22"/>
        <v>0.08</v>
      </c>
      <c r="K357" s="49">
        <f t="shared" si="23"/>
        <v>5.8299999999999977E-2</v>
      </c>
      <c r="L357" s="49">
        <f t="shared" si="24"/>
        <v>0</v>
      </c>
    </row>
    <row r="358" spans="1:12" x14ac:dyDescent="0.25">
      <c r="A358" s="56">
        <v>91907</v>
      </c>
      <c r="B358" t="s">
        <v>702</v>
      </c>
      <c r="C358" s="12">
        <v>142849399</v>
      </c>
      <c r="D358" s="12">
        <v>142849399</v>
      </c>
      <c r="E358" s="12">
        <f t="shared" si="21"/>
        <v>0</v>
      </c>
      <c r="F358" s="12">
        <f>_xlfn.IFNA(VLOOKUP(A358,'313 expiration'!A$1:E$8,4,FALSE),0)</f>
        <v>0</v>
      </c>
      <c r="G358" s="12">
        <f>_xlfn.IFNA(VLOOKUP(A358,'TIF expiration'!$A$1:$B$3,2,FALSE),0)</f>
        <v>0</v>
      </c>
      <c r="H358" s="49">
        <v>0.87980000000000003</v>
      </c>
      <c r="I358">
        <v>0.98980000000000001</v>
      </c>
      <c r="J358" s="49">
        <f t="shared" si="22"/>
        <v>0.08</v>
      </c>
      <c r="K358" s="49">
        <f t="shared" si="23"/>
        <v>2.9999999999999985E-2</v>
      </c>
      <c r="L358" s="49">
        <f t="shared" si="24"/>
        <v>0</v>
      </c>
    </row>
    <row r="359" spans="1:12" x14ac:dyDescent="0.25">
      <c r="A359" s="56">
        <v>91908</v>
      </c>
      <c r="B359" t="s">
        <v>701</v>
      </c>
      <c r="C359" s="12">
        <v>897053423</v>
      </c>
      <c r="D359" s="12">
        <v>897053423</v>
      </c>
      <c r="E359" s="12">
        <f t="shared" si="21"/>
        <v>0</v>
      </c>
      <c r="F359" s="12">
        <f>_xlfn.IFNA(VLOOKUP(A359,'313 expiration'!A$1:E$8,4,FALSE),0)</f>
        <v>0</v>
      </c>
      <c r="G359" s="12">
        <f>_xlfn.IFNA(VLOOKUP(A359,'TIF expiration'!$A$1:$B$3,2,FALSE),0)</f>
        <v>0</v>
      </c>
      <c r="H359" s="49">
        <v>0.84409999999999996</v>
      </c>
      <c r="I359">
        <v>0.95000000000000007</v>
      </c>
      <c r="J359" s="49">
        <f t="shared" si="22"/>
        <v>0.08</v>
      </c>
      <c r="K359" s="49">
        <f t="shared" si="23"/>
        <v>2.5900000000000103E-2</v>
      </c>
      <c r="L359" s="49">
        <f t="shared" si="24"/>
        <v>0</v>
      </c>
    </row>
    <row r="360" spans="1:12" x14ac:dyDescent="0.25">
      <c r="A360" s="56">
        <v>91909</v>
      </c>
      <c r="B360" t="s">
        <v>700</v>
      </c>
      <c r="C360" s="12">
        <v>934568059</v>
      </c>
      <c r="D360" s="12">
        <v>934568059</v>
      </c>
      <c r="E360" s="12">
        <f t="shared" si="21"/>
        <v>0</v>
      </c>
      <c r="F360" s="12">
        <f>_xlfn.IFNA(VLOOKUP(A360,'313 expiration'!A$1:E$8,4,FALSE),0)</f>
        <v>0</v>
      </c>
      <c r="G360" s="12">
        <f>_xlfn.IFNA(VLOOKUP(A360,'TIF expiration'!$A$1:$B$3,2,FALSE),0)</f>
        <v>0</v>
      </c>
      <c r="H360" s="49">
        <v>0.91639999999999999</v>
      </c>
      <c r="I360">
        <v>1.0547</v>
      </c>
      <c r="J360" s="49">
        <f t="shared" si="22"/>
        <v>0.08</v>
      </c>
      <c r="K360" s="49">
        <f t="shared" si="23"/>
        <v>5.8299999999999977E-2</v>
      </c>
      <c r="L360" s="49">
        <f t="shared" si="24"/>
        <v>0</v>
      </c>
    </row>
    <row r="361" spans="1:12" x14ac:dyDescent="0.25">
      <c r="A361" s="56">
        <v>91910</v>
      </c>
      <c r="B361" t="s">
        <v>699</v>
      </c>
      <c r="C361" s="12">
        <v>357937276</v>
      </c>
      <c r="D361" s="12">
        <v>357937276</v>
      </c>
      <c r="E361" s="12">
        <f t="shared" si="21"/>
        <v>0</v>
      </c>
      <c r="F361" s="12">
        <f>_xlfn.IFNA(VLOOKUP(A361,'313 expiration'!A$1:E$8,4,FALSE),0)</f>
        <v>0</v>
      </c>
      <c r="G361" s="12">
        <f>_xlfn.IFNA(VLOOKUP(A361,'TIF expiration'!$A$1:$B$3,2,FALSE),0)</f>
        <v>0</v>
      </c>
      <c r="H361" s="49">
        <v>0.86819999999999997</v>
      </c>
      <c r="I361">
        <v>1.0065</v>
      </c>
      <c r="J361" s="49">
        <f t="shared" si="22"/>
        <v>0.08</v>
      </c>
      <c r="K361" s="49">
        <f t="shared" si="23"/>
        <v>5.8299999999999977E-2</v>
      </c>
      <c r="L361" s="49">
        <f t="shared" si="24"/>
        <v>0</v>
      </c>
    </row>
    <row r="362" spans="1:12" x14ac:dyDescent="0.25">
      <c r="A362" s="56">
        <v>91913</v>
      </c>
      <c r="B362" t="s">
        <v>698</v>
      </c>
      <c r="C362" s="12">
        <v>1048935233</v>
      </c>
      <c r="D362" s="12">
        <v>1048935233</v>
      </c>
      <c r="E362" s="12">
        <f t="shared" si="21"/>
        <v>0</v>
      </c>
      <c r="F362" s="12">
        <f>_xlfn.IFNA(VLOOKUP(A362,'313 expiration'!A$1:E$8,4,FALSE),0)</f>
        <v>0</v>
      </c>
      <c r="G362" s="12">
        <f>_xlfn.IFNA(VLOOKUP(A362,'TIF expiration'!$A$1:$B$3,2,FALSE),0)</f>
        <v>0</v>
      </c>
      <c r="H362" s="49">
        <v>0.89849999999999997</v>
      </c>
      <c r="I362">
        <v>0.94850000000000001</v>
      </c>
      <c r="J362" s="49">
        <f t="shared" si="22"/>
        <v>5.0000000000000044E-2</v>
      </c>
      <c r="K362" s="49">
        <f t="shared" si="23"/>
        <v>0</v>
      </c>
      <c r="L362" s="49">
        <f t="shared" si="24"/>
        <v>0</v>
      </c>
    </row>
    <row r="363" spans="1:12" x14ac:dyDescent="0.25">
      <c r="A363" s="56">
        <v>91914</v>
      </c>
      <c r="B363" t="s">
        <v>697</v>
      </c>
      <c r="C363" s="12">
        <v>485066355</v>
      </c>
      <c r="D363" s="12">
        <v>485066355</v>
      </c>
      <c r="E363" s="12">
        <f t="shared" si="21"/>
        <v>0</v>
      </c>
      <c r="F363" s="12">
        <f>_xlfn.IFNA(VLOOKUP(A363,'313 expiration'!A$1:E$8,4,FALSE),0)</f>
        <v>0</v>
      </c>
      <c r="G363" s="12">
        <f>_xlfn.IFNA(VLOOKUP(A363,'TIF expiration'!$A$1:$B$3,2,FALSE),0)</f>
        <v>0</v>
      </c>
      <c r="H363" s="49">
        <v>0.91110000000000002</v>
      </c>
      <c r="I363">
        <v>1.0494000000000001</v>
      </c>
      <c r="J363" s="49">
        <f t="shared" si="22"/>
        <v>0.08</v>
      </c>
      <c r="K363" s="49">
        <f t="shared" si="23"/>
        <v>5.8300000000000088E-2</v>
      </c>
      <c r="L363" s="49">
        <f t="shared" si="24"/>
        <v>0</v>
      </c>
    </row>
    <row r="364" spans="1:12" x14ac:dyDescent="0.25">
      <c r="A364" s="56">
        <v>91917</v>
      </c>
      <c r="B364" t="s">
        <v>696</v>
      </c>
      <c r="C364" s="12">
        <v>436014711</v>
      </c>
      <c r="D364" s="12">
        <v>436014711</v>
      </c>
      <c r="E364" s="12">
        <f t="shared" si="21"/>
        <v>0</v>
      </c>
      <c r="F364" s="12">
        <f>_xlfn.IFNA(VLOOKUP(A364,'313 expiration'!A$1:E$8,4,FALSE),0)</f>
        <v>0</v>
      </c>
      <c r="G364" s="12">
        <f>_xlfn.IFNA(VLOOKUP(A364,'TIF expiration'!$A$1:$B$3,2,FALSE),0)</f>
        <v>0</v>
      </c>
      <c r="H364" s="49">
        <v>0.91639999999999999</v>
      </c>
      <c r="I364">
        <v>1.0547</v>
      </c>
      <c r="J364" s="49">
        <f t="shared" si="22"/>
        <v>0.08</v>
      </c>
      <c r="K364" s="49">
        <f t="shared" si="23"/>
        <v>5.8299999999999977E-2</v>
      </c>
      <c r="L364" s="49">
        <f t="shared" si="24"/>
        <v>0</v>
      </c>
    </row>
    <row r="365" spans="1:12" x14ac:dyDescent="0.25">
      <c r="A365" s="56">
        <v>91918</v>
      </c>
      <c r="B365" t="s">
        <v>695</v>
      </c>
      <c r="C365" s="12">
        <v>293949050</v>
      </c>
      <c r="D365" s="12">
        <v>293949050</v>
      </c>
      <c r="E365" s="12">
        <f t="shared" si="21"/>
        <v>0</v>
      </c>
      <c r="F365" s="12">
        <f>_xlfn.IFNA(VLOOKUP(A365,'313 expiration'!A$1:E$8,4,FALSE),0)</f>
        <v>0</v>
      </c>
      <c r="G365" s="12">
        <f>_xlfn.IFNA(VLOOKUP(A365,'TIF expiration'!$A$1:$B$3,2,FALSE),0)</f>
        <v>0</v>
      </c>
      <c r="H365" s="49">
        <v>0.82469999999999999</v>
      </c>
      <c r="I365">
        <v>0.96300000000000008</v>
      </c>
      <c r="J365" s="49">
        <f t="shared" si="22"/>
        <v>0.08</v>
      </c>
      <c r="K365" s="49">
        <f t="shared" si="23"/>
        <v>5.8300000000000088E-2</v>
      </c>
      <c r="L365" s="49">
        <f t="shared" si="24"/>
        <v>0</v>
      </c>
    </row>
    <row r="366" spans="1:12" x14ac:dyDescent="0.25">
      <c r="A366" s="56">
        <v>92901</v>
      </c>
      <c r="B366" t="s">
        <v>694</v>
      </c>
      <c r="C366" s="12">
        <v>585245462</v>
      </c>
      <c r="D366" s="12">
        <v>557089763</v>
      </c>
      <c r="E366" s="12">
        <f t="shared" si="21"/>
        <v>56311398</v>
      </c>
      <c r="F366" s="12">
        <f>_xlfn.IFNA(VLOOKUP(A366,'313 expiration'!A$1:E$8,4,FALSE),0)</f>
        <v>0</v>
      </c>
      <c r="G366" s="12">
        <f>_xlfn.IFNA(VLOOKUP(A366,'TIF expiration'!$A$1:$B$3,2,FALSE),0)</f>
        <v>0</v>
      </c>
      <c r="H366" s="49">
        <v>0.91639999999999999</v>
      </c>
      <c r="I366">
        <v>1.0547</v>
      </c>
      <c r="J366" s="49">
        <f t="shared" si="22"/>
        <v>0.08</v>
      </c>
      <c r="K366" s="49">
        <f t="shared" si="23"/>
        <v>5.8299999999999977E-2</v>
      </c>
      <c r="L366" s="49">
        <f t="shared" si="24"/>
        <v>0</v>
      </c>
    </row>
    <row r="367" spans="1:12" x14ac:dyDescent="0.25">
      <c r="A367" s="56">
        <v>92902</v>
      </c>
      <c r="B367" t="s">
        <v>693</v>
      </c>
      <c r="C367" s="12">
        <v>1681274554</v>
      </c>
      <c r="D367" s="12">
        <v>1681274554</v>
      </c>
      <c r="E367" s="12">
        <f t="shared" si="21"/>
        <v>0</v>
      </c>
      <c r="F367" s="12">
        <f>_xlfn.IFNA(VLOOKUP(A367,'313 expiration'!A$1:E$8,4,FALSE),0)</f>
        <v>0</v>
      </c>
      <c r="G367" s="12">
        <f>_xlfn.IFNA(VLOOKUP(A367,'TIF expiration'!$A$1:$B$3,2,FALSE),0)</f>
        <v>0</v>
      </c>
      <c r="H367" s="49">
        <v>0.91639999999999999</v>
      </c>
      <c r="I367">
        <v>0.96640000000000004</v>
      </c>
      <c r="J367" s="49">
        <f t="shared" si="22"/>
        <v>5.0000000000000044E-2</v>
      </c>
      <c r="K367" s="49">
        <f t="shared" si="23"/>
        <v>0</v>
      </c>
      <c r="L367" s="49">
        <f t="shared" si="24"/>
        <v>0</v>
      </c>
    </row>
    <row r="368" spans="1:12" x14ac:dyDescent="0.25">
      <c r="A368" s="56">
        <v>92903</v>
      </c>
      <c r="B368" t="s">
        <v>692</v>
      </c>
      <c r="C368" s="12">
        <v>4677428914</v>
      </c>
      <c r="D368" s="12">
        <v>4677428914</v>
      </c>
      <c r="E368" s="12">
        <f t="shared" si="21"/>
        <v>0</v>
      </c>
      <c r="F368" s="12">
        <f>_xlfn.IFNA(VLOOKUP(A368,'313 expiration'!A$1:E$8,4,FALSE),0)</f>
        <v>0</v>
      </c>
      <c r="G368" s="12">
        <f>_xlfn.IFNA(VLOOKUP(A368,'TIF expiration'!$A$1:$B$3,2,FALSE),0)</f>
        <v>0</v>
      </c>
      <c r="H368" s="49">
        <v>0.91639999999999999</v>
      </c>
      <c r="I368">
        <v>0.96640000000000004</v>
      </c>
      <c r="J368" s="49">
        <f t="shared" si="22"/>
        <v>5.0000000000000044E-2</v>
      </c>
      <c r="K368" s="49">
        <f t="shared" si="23"/>
        <v>0</v>
      </c>
      <c r="L368" s="49">
        <f t="shared" si="24"/>
        <v>0</v>
      </c>
    </row>
    <row r="369" spans="1:12" x14ac:dyDescent="0.25">
      <c r="A369" s="56">
        <v>92904</v>
      </c>
      <c r="B369" t="s">
        <v>691</v>
      </c>
      <c r="C369" s="12">
        <v>1647277495</v>
      </c>
      <c r="D369" s="12">
        <v>1568691403</v>
      </c>
      <c r="E369" s="12">
        <f t="shared" si="21"/>
        <v>157172184</v>
      </c>
      <c r="F369" s="12">
        <f>_xlfn.IFNA(VLOOKUP(A369,'313 expiration'!A$1:E$8,4,FALSE),0)</f>
        <v>0</v>
      </c>
      <c r="G369" s="12">
        <f>_xlfn.IFNA(VLOOKUP(A369,'TIF expiration'!$A$1:$B$3,2,FALSE),0)</f>
        <v>0</v>
      </c>
      <c r="H369" s="49">
        <v>0.91639999999999999</v>
      </c>
      <c r="I369">
        <v>1.0547</v>
      </c>
      <c r="J369" s="49">
        <f t="shared" si="22"/>
        <v>0.08</v>
      </c>
      <c r="K369" s="49">
        <f t="shared" si="23"/>
        <v>5.8299999999999977E-2</v>
      </c>
      <c r="L369" s="49">
        <f t="shared" si="24"/>
        <v>0</v>
      </c>
    </row>
    <row r="370" spans="1:12" x14ac:dyDescent="0.25">
      <c r="A370" s="56">
        <v>92906</v>
      </c>
      <c r="B370" t="s">
        <v>690</v>
      </c>
      <c r="C370" s="12">
        <v>452593129</v>
      </c>
      <c r="D370" s="12">
        <v>429274251</v>
      </c>
      <c r="E370" s="12">
        <f t="shared" si="21"/>
        <v>46637756</v>
      </c>
      <c r="F370" s="12">
        <f>_xlfn.IFNA(VLOOKUP(A370,'313 expiration'!A$1:E$8,4,FALSE),0)</f>
        <v>0</v>
      </c>
      <c r="G370" s="12">
        <f>_xlfn.IFNA(VLOOKUP(A370,'TIF expiration'!$A$1:$B$3,2,FALSE),0)</f>
        <v>0</v>
      </c>
      <c r="H370" s="49">
        <v>0.91639999999999999</v>
      </c>
      <c r="I370">
        <v>0.96640000000000004</v>
      </c>
      <c r="J370" s="49">
        <f t="shared" si="22"/>
        <v>5.0000000000000044E-2</v>
      </c>
      <c r="K370" s="49">
        <f t="shared" si="23"/>
        <v>0</v>
      </c>
      <c r="L370" s="49">
        <f t="shared" si="24"/>
        <v>0</v>
      </c>
    </row>
    <row r="371" spans="1:12" x14ac:dyDescent="0.25">
      <c r="A371" s="56">
        <v>92907</v>
      </c>
      <c r="B371" t="s">
        <v>689</v>
      </c>
      <c r="C371" s="12">
        <v>569112891</v>
      </c>
      <c r="D371" s="12">
        <v>535496498</v>
      </c>
      <c r="E371" s="12">
        <f t="shared" si="21"/>
        <v>67232786</v>
      </c>
      <c r="F371" s="12">
        <f>_xlfn.IFNA(VLOOKUP(A371,'313 expiration'!A$1:E$8,4,FALSE),0)</f>
        <v>0</v>
      </c>
      <c r="G371" s="12">
        <f>_xlfn.IFNA(VLOOKUP(A371,'TIF expiration'!$A$1:$B$3,2,FALSE),0)</f>
        <v>0</v>
      </c>
      <c r="H371" s="49">
        <v>0.9153</v>
      </c>
      <c r="I371">
        <v>1.0532000000000001</v>
      </c>
      <c r="J371" s="49">
        <f t="shared" si="22"/>
        <v>0.08</v>
      </c>
      <c r="K371" s="49">
        <f t="shared" si="23"/>
        <v>5.7900000000000132E-2</v>
      </c>
      <c r="L371" s="49">
        <f t="shared" si="24"/>
        <v>0</v>
      </c>
    </row>
    <row r="372" spans="1:12" x14ac:dyDescent="0.25">
      <c r="A372" s="56">
        <v>92908</v>
      </c>
      <c r="B372" t="s">
        <v>688</v>
      </c>
      <c r="C372" s="12">
        <v>388976497</v>
      </c>
      <c r="D372" s="12">
        <v>364803317</v>
      </c>
      <c r="E372" s="12">
        <f t="shared" si="21"/>
        <v>48346360</v>
      </c>
      <c r="F372" s="12">
        <f>_xlfn.IFNA(VLOOKUP(A372,'313 expiration'!A$1:E$8,4,FALSE),0)</f>
        <v>0</v>
      </c>
      <c r="G372" s="12">
        <f>_xlfn.IFNA(VLOOKUP(A372,'TIF expiration'!$A$1:$B$3,2,FALSE),0)</f>
        <v>0</v>
      </c>
      <c r="H372" s="49">
        <v>0.91639999999999999</v>
      </c>
      <c r="I372">
        <v>1.0547</v>
      </c>
      <c r="J372" s="49">
        <f t="shared" si="22"/>
        <v>0.08</v>
      </c>
      <c r="K372" s="49">
        <f t="shared" si="23"/>
        <v>5.8299999999999977E-2</v>
      </c>
      <c r="L372" s="49">
        <f t="shared" si="24"/>
        <v>0</v>
      </c>
    </row>
    <row r="373" spans="1:12" x14ac:dyDescent="0.25">
      <c r="A373" s="56">
        <v>93901</v>
      </c>
      <c r="B373" t="s">
        <v>687</v>
      </c>
      <c r="C373" s="12">
        <v>796685771</v>
      </c>
      <c r="D373" s="12">
        <v>796685771</v>
      </c>
      <c r="E373" s="12">
        <f t="shared" si="21"/>
        <v>0</v>
      </c>
      <c r="F373" s="12">
        <f>_xlfn.IFNA(VLOOKUP(A373,'313 expiration'!A$1:E$8,4,FALSE),0)</f>
        <v>0</v>
      </c>
      <c r="G373" s="12">
        <f>_xlfn.IFNA(VLOOKUP(A373,'TIF expiration'!$A$1:$B$3,2,FALSE),0)</f>
        <v>0</v>
      </c>
      <c r="H373" s="49">
        <v>0.84799999999999998</v>
      </c>
      <c r="I373">
        <v>0.88800000000000001</v>
      </c>
      <c r="J373" s="49">
        <f t="shared" si="22"/>
        <v>4.0000000000000036E-2</v>
      </c>
      <c r="K373" s="49">
        <f t="shared" si="23"/>
        <v>0</v>
      </c>
      <c r="L373" s="49">
        <f t="shared" si="24"/>
        <v>0</v>
      </c>
    </row>
    <row r="374" spans="1:12" x14ac:dyDescent="0.25">
      <c r="A374" s="56">
        <v>93903</v>
      </c>
      <c r="B374" t="s">
        <v>686</v>
      </c>
      <c r="C374" s="12">
        <v>393113861</v>
      </c>
      <c r="D374" s="12">
        <v>393113861</v>
      </c>
      <c r="E374" s="12">
        <f t="shared" si="21"/>
        <v>0</v>
      </c>
      <c r="F374" s="12">
        <f>_xlfn.IFNA(VLOOKUP(A374,'313 expiration'!A$1:E$8,4,FALSE),0)</f>
        <v>0</v>
      </c>
      <c r="G374" s="12">
        <f>_xlfn.IFNA(VLOOKUP(A374,'TIF expiration'!$A$1:$B$3,2,FALSE),0)</f>
        <v>0</v>
      </c>
      <c r="H374" s="49">
        <v>0.89390000000000003</v>
      </c>
      <c r="I374">
        <v>0.94390000000000007</v>
      </c>
      <c r="J374" s="49">
        <f t="shared" si="22"/>
        <v>5.0000000000000044E-2</v>
      </c>
      <c r="K374" s="49">
        <f t="shared" si="23"/>
        <v>0</v>
      </c>
      <c r="L374" s="49">
        <f t="shared" si="24"/>
        <v>0</v>
      </c>
    </row>
    <row r="375" spans="1:12" x14ac:dyDescent="0.25">
      <c r="A375" s="56">
        <v>93904</v>
      </c>
      <c r="B375" t="s">
        <v>685</v>
      </c>
      <c r="C375" s="12">
        <v>2001166802</v>
      </c>
      <c r="D375" s="12">
        <v>1929181844</v>
      </c>
      <c r="E375" s="12">
        <f t="shared" si="21"/>
        <v>143969916</v>
      </c>
      <c r="F375" s="12">
        <f>_xlfn.IFNA(VLOOKUP(A375,'313 expiration'!A$1:E$8,4,FALSE),0)</f>
        <v>0</v>
      </c>
      <c r="G375" s="12">
        <f>_xlfn.IFNA(VLOOKUP(A375,'TIF expiration'!$A$1:$B$3,2,FALSE),0)</f>
        <v>0</v>
      </c>
      <c r="H375" s="49">
        <v>0.91639999999999999</v>
      </c>
      <c r="I375">
        <v>0.96640000000000004</v>
      </c>
      <c r="J375" s="49">
        <f t="shared" si="22"/>
        <v>5.0000000000000044E-2</v>
      </c>
      <c r="K375" s="49">
        <f t="shared" si="23"/>
        <v>0</v>
      </c>
      <c r="L375" s="49">
        <f t="shared" si="24"/>
        <v>0</v>
      </c>
    </row>
    <row r="376" spans="1:12" x14ac:dyDescent="0.25">
      <c r="A376" s="56">
        <v>93905</v>
      </c>
      <c r="B376" t="s">
        <v>684</v>
      </c>
      <c r="C376" s="12">
        <v>186995408</v>
      </c>
      <c r="D376" s="12">
        <v>186995408</v>
      </c>
      <c r="E376" s="12">
        <f t="shared" si="21"/>
        <v>0</v>
      </c>
      <c r="F376" s="12">
        <f>_xlfn.IFNA(VLOOKUP(A376,'313 expiration'!A$1:E$8,4,FALSE),0)</f>
        <v>0</v>
      </c>
      <c r="G376" s="12">
        <f>_xlfn.IFNA(VLOOKUP(A376,'TIF expiration'!$A$1:$B$3,2,FALSE),0)</f>
        <v>0</v>
      </c>
      <c r="H376" s="49">
        <v>0.90390000000000004</v>
      </c>
      <c r="I376">
        <v>0.96390000000000009</v>
      </c>
      <c r="J376" s="49">
        <f t="shared" si="22"/>
        <v>6.0000000000000053E-2</v>
      </c>
      <c r="K376" s="49">
        <f t="shared" si="23"/>
        <v>0</v>
      </c>
      <c r="L376" s="49">
        <f t="shared" si="24"/>
        <v>0</v>
      </c>
    </row>
    <row r="377" spans="1:12" x14ac:dyDescent="0.25">
      <c r="A377" s="56">
        <v>94901</v>
      </c>
      <c r="B377" t="s">
        <v>683</v>
      </c>
      <c r="C377" s="12">
        <v>3680579033</v>
      </c>
      <c r="D377" s="12">
        <v>3680579033</v>
      </c>
      <c r="E377" s="12">
        <f t="shared" si="21"/>
        <v>0</v>
      </c>
      <c r="F377" s="12">
        <f>_xlfn.IFNA(VLOOKUP(A377,'313 expiration'!A$1:E$8,4,FALSE),0)</f>
        <v>0</v>
      </c>
      <c r="G377" s="12">
        <f>_xlfn.IFNA(VLOOKUP(A377,'TIF expiration'!$A$1:$B$3,2,FALSE),0)</f>
        <v>0</v>
      </c>
      <c r="H377" s="49">
        <v>0.91639999999999999</v>
      </c>
      <c r="I377">
        <v>0.97640000000000005</v>
      </c>
      <c r="J377" s="49">
        <f t="shared" si="22"/>
        <v>6.0000000000000053E-2</v>
      </c>
      <c r="K377" s="49">
        <f t="shared" si="23"/>
        <v>0</v>
      </c>
      <c r="L377" s="49">
        <f t="shared" si="24"/>
        <v>0</v>
      </c>
    </row>
    <row r="378" spans="1:12" x14ac:dyDescent="0.25">
      <c r="A378" s="56">
        <v>94902</v>
      </c>
      <c r="B378" t="s">
        <v>682</v>
      </c>
      <c r="C378" s="12">
        <v>6284184801</v>
      </c>
      <c r="D378" s="12">
        <v>6284184801</v>
      </c>
      <c r="E378" s="12">
        <f t="shared" si="21"/>
        <v>0</v>
      </c>
      <c r="F378" s="12">
        <f>_xlfn.IFNA(VLOOKUP(A378,'313 expiration'!A$1:E$8,4,FALSE),0)</f>
        <v>0</v>
      </c>
      <c r="G378" s="12">
        <f>_xlfn.IFNA(VLOOKUP(A378,'TIF expiration'!$A$1:$B$3,2,FALSE),0)</f>
        <v>0</v>
      </c>
      <c r="H378" s="49">
        <v>0.90090000000000003</v>
      </c>
      <c r="I378">
        <v>0.95090000000000008</v>
      </c>
      <c r="J378" s="49">
        <f t="shared" si="22"/>
        <v>5.0000000000000044E-2</v>
      </c>
      <c r="K378" s="49">
        <f t="shared" si="23"/>
        <v>0</v>
      </c>
      <c r="L378" s="49">
        <f t="shared" si="24"/>
        <v>0</v>
      </c>
    </row>
    <row r="379" spans="1:12" x14ac:dyDescent="0.25">
      <c r="A379" s="56">
        <v>94903</v>
      </c>
      <c r="B379" t="s">
        <v>681</v>
      </c>
      <c r="C379" s="12">
        <v>1094329889</v>
      </c>
      <c r="D379" s="12">
        <v>1094329889</v>
      </c>
      <c r="E379" s="12">
        <f t="shared" si="21"/>
        <v>0</v>
      </c>
      <c r="F379" s="12">
        <f>_xlfn.IFNA(VLOOKUP(A379,'313 expiration'!A$1:E$8,4,FALSE),0)</f>
        <v>0</v>
      </c>
      <c r="G379" s="12">
        <f>_xlfn.IFNA(VLOOKUP(A379,'TIF expiration'!$A$1:$B$3,2,FALSE),0)</f>
        <v>0</v>
      </c>
      <c r="H379" s="49">
        <v>0.91639999999999999</v>
      </c>
      <c r="I379">
        <v>1.0223</v>
      </c>
      <c r="J379" s="49">
        <f t="shared" si="22"/>
        <v>0.08</v>
      </c>
      <c r="K379" s="49">
        <f t="shared" si="23"/>
        <v>2.5899999999999992E-2</v>
      </c>
      <c r="L379" s="49">
        <f t="shared" si="24"/>
        <v>0</v>
      </c>
    </row>
    <row r="380" spans="1:12" x14ac:dyDescent="0.25">
      <c r="A380" s="56">
        <v>94904</v>
      </c>
      <c r="B380" t="s">
        <v>680</v>
      </c>
      <c r="C380" s="12">
        <v>762490095</v>
      </c>
      <c r="D380" s="12">
        <v>762490095</v>
      </c>
      <c r="E380" s="12">
        <f t="shared" si="21"/>
        <v>0</v>
      </c>
      <c r="F380" s="12">
        <f>_xlfn.IFNA(VLOOKUP(A380,'313 expiration'!A$1:E$8,4,FALSE),0)</f>
        <v>0</v>
      </c>
      <c r="G380" s="12">
        <f>_xlfn.IFNA(VLOOKUP(A380,'TIF expiration'!$A$1:$B$3,2,FALSE),0)</f>
        <v>0</v>
      </c>
      <c r="H380" s="49">
        <v>0.88719999999999999</v>
      </c>
      <c r="I380">
        <v>1.0255000000000001</v>
      </c>
      <c r="J380" s="49">
        <f t="shared" si="22"/>
        <v>0.08</v>
      </c>
      <c r="K380" s="49">
        <f t="shared" si="23"/>
        <v>5.8300000000000088E-2</v>
      </c>
      <c r="L380" s="49">
        <f t="shared" si="24"/>
        <v>0</v>
      </c>
    </row>
    <row r="381" spans="1:12" x14ac:dyDescent="0.25">
      <c r="A381" s="56">
        <v>95901</v>
      </c>
      <c r="B381" t="s">
        <v>679</v>
      </c>
      <c r="C381" s="12">
        <v>512765093</v>
      </c>
      <c r="D381" s="12">
        <v>512765093</v>
      </c>
      <c r="E381" s="12">
        <f t="shared" si="21"/>
        <v>0</v>
      </c>
      <c r="F381" s="12">
        <f>_xlfn.IFNA(VLOOKUP(A381,'313 expiration'!A$1:E$8,4,FALSE),0)</f>
        <v>0</v>
      </c>
      <c r="G381" s="12">
        <f>_xlfn.IFNA(VLOOKUP(A381,'TIF expiration'!$A$1:$B$3,2,FALSE),0)</f>
        <v>0</v>
      </c>
      <c r="H381" s="49">
        <v>0.91639999999999999</v>
      </c>
      <c r="I381">
        <v>1.0547</v>
      </c>
      <c r="J381" s="49">
        <f t="shared" si="22"/>
        <v>0.08</v>
      </c>
      <c r="K381" s="49">
        <f t="shared" si="23"/>
        <v>5.8299999999999977E-2</v>
      </c>
      <c r="L381" s="49">
        <f t="shared" si="24"/>
        <v>0</v>
      </c>
    </row>
    <row r="382" spans="1:12" x14ac:dyDescent="0.25">
      <c r="A382" s="56">
        <v>95902</v>
      </c>
      <c r="B382" t="s">
        <v>678</v>
      </c>
      <c r="C382" s="12">
        <v>38109409</v>
      </c>
      <c r="D382" s="12">
        <v>38109409</v>
      </c>
      <c r="E382" s="12">
        <f t="shared" si="21"/>
        <v>0</v>
      </c>
      <c r="F382" s="12">
        <f>_xlfn.IFNA(VLOOKUP(A382,'313 expiration'!A$1:E$8,4,FALSE),0)</f>
        <v>0</v>
      </c>
      <c r="G382" s="12">
        <f>_xlfn.IFNA(VLOOKUP(A382,'TIF expiration'!$A$1:$B$3,2,FALSE),0)</f>
        <v>0</v>
      </c>
      <c r="H382" s="49">
        <v>0.91639999999999999</v>
      </c>
      <c r="I382">
        <v>1.0438000000000001</v>
      </c>
      <c r="J382" s="49">
        <f t="shared" si="22"/>
        <v>0.08</v>
      </c>
      <c r="K382" s="49">
        <f t="shared" si="23"/>
        <v>4.7400000000000067E-2</v>
      </c>
      <c r="L382" s="49">
        <f t="shared" si="24"/>
        <v>0</v>
      </c>
    </row>
    <row r="383" spans="1:12" x14ac:dyDescent="0.25">
      <c r="A383" s="56">
        <v>95903</v>
      </c>
      <c r="B383" t="s">
        <v>677</v>
      </c>
      <c r="C383" s="12">
        <v>97740062</v>
      </c>
      <c r="D383" s="12">
        <v>97740062</v>
      </c>
      <c r="E383" s="12">
        <f t="shared" si="21"/>
        <v>0</v>
      </c>
      <c r="F383" s="12">
        <f>_xlfn.IFNA(VLOOKUP(A383,'313 expiration'!A$1:E$8,4,FALSE),0)</f>
        <v>0</v>
      </c>
      <c r="G383" s="12">
        <f>_xlfn.IFNA(VLOOKUP(A383,'TIF expiration'!$A$1:$B$3,2,FALSE),0)</f>
        <v>0</v>
      </c>
      <c r="H383" s="49">
        <v>0.91639999999999999</v>
      </c>
      <c r="I383">
        <v>1.0547</v>
      </c>
      <c r="J383" s="49">
        <f t="shared" si="22"/>
        <v>0.08</v>
      </c>
      <c r="K383" s="49">
        <f t="shared" si="23"/>
        <v>5.8299999999999977E-2</v>
      </c>
      <c r="L383" s="49">
        <f t="shared" si="24"/>
        <v>0</v>
      </c>
    </row>
    <row r="384" spans="1:12" x14ac:dyDescent="0.25">
      <c r="A384" s="56">
        <v>95904</v>
      </c>
      <c r="B384" t="s">
        <v>676</v>
      </c>
      <c r="C384" s="12">
        <v>100805771</v>
      </c>
      <c r="D384" s="12">
        <v>100805771</v>
      </c>
      <c r="E384" s="12">
        <f t="shared" si="21"/>
        <v>0</v>
      </c>
      <c r="F384" s="12">
        <f>_xlfn.IFNA(VLOOKUP(A384,'313 expiration'!A$1:E$8,4,FALSE),0)</f>
        <v>0</v>
      </c>
      <c r="G384" s="12">
        <f>_xlfn.IFNA(VLOOKUP(A384,'TIF expiration'!$A$1:$B$3,2,FALSE),0)</f>
        <v>0</v>
      </c>
      <c r="H384" s="49">
        <v>0.91639999999999999</v>
      </c>
      <c r="I384">
        <v>1.0547</v>
      </c>
      <c r="J384" s="49">
        <f t="shared" si="22"/>
        <v>0.08</v>
      </c>
      <c r="K384" s="49">
        <f t="shared" si="23"/>
        <v>5.8299999999999977E-2</v>
      </c>
      <c r="L384" s="49">
        <f t="shared" si="24"/>
        <v>0</v>
      </c>
    </row>
    <row r="385" spans="1:12" x14ac:dyDescent="0.25">
      <c r="A385" s="56">
        <v>95905</v>
      </c>
      <c r="B385" t="s">
        <v>675</v>
      </c>
      <c r="C385" s="12">
        <v>1207824119</v>
      </c>
      <c r="D385" s="12">
        <v>1207824119</v>
      </c>
      <c r="E385" s="12">
        <f t="shared" si="21"/>
        <v>0</v>
      </c>
      <c r="F385" s="12">
        <f>_xlfn.IFNA(VLOOKUP(A385,'313 expiration'!A$1:E$8,4,FALSE),0)</f>
        <v>0</v>
      </c>
      <c r="G385" s="12">
        <f>_xlfn.IFNA(VLOOKUP(A385,'TIF expiration'!$A$1:$B$3,2,FALSE),0)</f>
        <v>0</v>
      </c>
      <c r="H385" s="49">
        <v>0.91639999999999999</v>
      </c>
      <c r="I385">
        <v>1.0547</v>
      </c>
      <c r="J385" s="49">
        <f t="shared" si="22"/>
        <v>0.08</v>
      </c>
      <c r="K385" s="49">
        <f t="shared" si="23"/>
        <v>5.8299999999999977E-2</v>
      </c>
      <c r="L385" s="49">
        <f t="shared" si="24"/>
        <v>0</v>
      </c>
    </row>
    <row r="386" spans="1:12" x14ac:dyDescent="0.25">
      <c r="A386" s="56">
        <v>96904</v>
      </c>
      <c r="B386" t="s">
        <v>674</v>
      </c>
      <c r="C386" s="12">
        <v>217262851</v>
      </c>
      <c r="D386" s="12">
        <v>217262851</v>
      </c>
      <c r="E386" s="12">
        <f t="shared" si="21"/>
        <v>0</v>
      </c>
      <c r="F386" s="12">
        <f>_xlfn.IFNA(VLOOKUP(A386,'313 expiration'!A$1:E$8,4,FALSE),0)</f>
        <v>0</v>
      </c>
      <c r="G386" s="12">
        <f>_xlfn.IFNA(VLOOKUP(A386,'TIF expiration'!$A$1:$B$3,2,FALSE),0)</f>
        <v>0</v>
      </c>
      <c r="H386" s="49">
        <v>0.83830000000000005</v>
      </c>
      <c r="I386">
        <v>0.97660000000000002</v>
      </c>
      <c r="J386" s="49">
        <f t="shared" si="22"/>
        <v>0.08</v>
      </c>
      <c r="K386" s="49">
        <f t="shared" si="23"/>
        <v>5.8299999999999977E-2</v>
      </c>
      <c r="L386" s="49">
        <f t="shared" si="24"/>
        <v>0</v>
      </c>
    </row>
    <row r="387" spans="1:12" x14ac:dyDescent="0.25">
      <c r="A387" s="56">
        <v>96905</v>
      </c>
      <c r="B387" t="s">
        <v>673</v>
      </c>
      <c r="C387" s="12">
        <v>84827674</v>
      </c>
      <c r="D387" s="12">
        <v>84827674</v>
      </c>
      <c r="E387" s="12">
        <f t="shared" ref="E387:E450" si="25">(C387-D387)*2</f>
        <v>0</v>
      </c>
      <c r="F387" s="12">
        <f>_xlfn.IFNA(VLOOKUP(A387,'313 expiration'!A$1:E$8,4,FALSE),0)</f>
        <v>0</v>
      </c>
      <c r="G387" s="12">
        <f>_xlfn.IFNA(VLOOKUP(A387,'TIF expiration'!$A$1:$B$3,2,FALSE),0)</f>
        <v>0</v>
      </c>
      <c r="H387" s="49">
        <v>0.91639999999999999</v>
      </c>
      <c r="I387">
        <v>0.96640000000000004</v>
      </c>
      <c r="J387" s="49">
        <f t="shared" ref="J387:J450" si="26">MAX(0,MIN(0.08,I387-H387))</f>
        <v>5.0000000000000044E-2</v>
      </c>
      <c r="K387" s="49">
        <f t="shared" ref="K387:K450" si="27">MIN(0.09,I387-H387-J387)</f>
        <v>0</v>
      </c>
      <c r="L387" s="49">
        <f t="shared" si="24"/>
        <v>0</v>
      </c>
    </row>
    <row r="388" spans="1:12" x14ac:dyDescent="0.25">
      <c r="A388" s="56">
        <v>97902</v>
      </c>
      <c r="B388" t="s">
        <v>672</v>
      </c>
      <c r="C388" s="12">
        <v>346535684</v>
      </c>
      <c r="D388" s="12">
        <v>346535684</v>
      </c>
      <c r="E388" s="12">
        <f t="shared" si="25"/>
        <v>0</v>
      </c>
      <c r="F388" s="12">
        <f>_xlfn.IFNA(VLOOKUP(A388,'313 expiration'!A$1:E$8,4,FALSE),0)</f>
        <v>0</v>
      </c>
      <c r="G388" s="12">
        <f>_xlfn.IFNA(VLOOKUP(A388,'TIF expiration'!$A$1:$B$3,2,FALSE),0)</f>
        <v>0</v>
      </c>
      <c r="H388" s="49">
        <v>0.9163</v>
      </c>
      <c r="I388">
        <v>1.0546</v>
      </c>
      <c r="J388" s="49">
        <f t="shared" si="26"/>
        <v>0.08</v>
      </c>
      <c r="K388" s="49">
        <f t="shared" si="27"/>
        <v>5.8299999999999977E-2</v>
      </c>
      <c r="L388" s="49">
        <f t="shared" si="24"/>
        <v>0</v>
      </c>
    </row>
    <row r="389" spans="1:12" x14ac:dyDescent="0.25">
      <c r="A389" s="56">
        <v>97903</v>
      </c>
      <c r="B389" t="s">
        <v>671</v>
      </c>
      <c r="C389" s="12">
        <v>226801512</v>
      </c>
      <c r="D389" s="12">
        <v>226801512</v>
      </c>
      <c r="E389" s="12">
        <f t="shared" si="25"/>
        <v>0</v>
      </c>
      <c r="F389" s="12">
        <f>_xlfn.IFNA(VLOOKUP(A389,'313 expiration'!A$1:E$8,4,FALSE),0)</f>
        <v>0</v>
      </c>
      <c r="G389" s="12">
        <f>_xlfn.IFNA(VLOOKUP(A389,'TIF expiration'!$A$1:$B$3,2,FALSE),0)</f>
        <v>0</v>
      </c>
      <c r="H389" s="49">
        <v>0.87639999999999996</v>
      </c>
      <c r="I389">
        <v>1.0147000000000002</v>
      </c>
      <c r="J389" s="49">
        <f t="shared" si="26"/>
        <v>0.08</v>
      </c>
      <c r="K389" s="49">
        <f t="shared" si="27"/>
        <v>5.8300000000000199E-2</v>
      </c>
      <c r="L389" s="49">
        <f t="shared" si="24"/>
        <v>0</v>
      </c>
    </row>
    <row r="390" spans="1:12" x14ac:dyDescent="0.25">
      <c r="A390" s="56">
        <v>98901</v>
      </c>
      <c r="B390" t="s">
        <v>670</v>
      </c>
      <c r="C390" s="12">
        <v>256622882</v>
      </c>
      <c r="D390" s="12">
        <v>256622882</v>
      </c>
      <c r="E390" s="12">
        <f t="shared" si="25"/>
        <v>0</v>
      </c>
      <c r="F390" s="12">
        <f>_xlfn.IFNA(VLOOKUP(A390,'313 expiration'!A$1:E$8,4,FALSE),0)</f>
        <v>0</v>
      </c>
      <c r="G390" s="12">
        <f>_xlfn.IFNA(VLOOKUP(A390,'TIF expiration'!$A$1:$B$3,2,FALSE),0)</f>
        <v>0</v>
      </c>
      <c r="H390" s="49">
        <v>0.91639999999999999</v>
      </c>
      <c r="I390">
        <v>0.97640000000000005</v>
      </c>
      <c r="J390" s="49">
        <f t="shared" si="26"/>
        <v>6.0000000000000053E-2</v>
      </c>
      <c r="K390" s="49">
        <f t="shared" si="27"/>
        <v>0</v>
      </c>
      <c r="L390" s="49">
        <f t="shared" ref="L390:L453" si="28">I390-H390-J390-K390</f>
        <v>0</v>
      </c>
    </row>
    <row r="391" spans="1:12" x14ac:dyDescent="0.25">
      <c r="A391" s="56">
        <v>98903</v>
      </c>
      <c r="B391" t="s">
        <v>669</v>
      </c>
      <c r="C391" s="12">
        <v>125267912</v>
      </c>
      <c r="D391" s="12">
        <v>124688612</v>
      </c>
      <c r="E391" s="12">
        <f t="shared" si="25"/>
        <v>1158600</v>
      </c>
      <c r="F391" s="12">
        <f>_xlfn.IFNA(VLOOKUP(A391,'313 expiration'!A$1:E$8,4,FALSE),0)</f>
        <v>0</v>
      </c>
      <c r="G391" s="12">
        <f>_xlfn.IFNA(VLOOKUP(A391,'TIF expiration'!$A$1:$B$3,2,FALSE),0)</f>
        <v>0</v>
      </c>
      <c r="H391" s="49">
        <v>0.91639999999999999</v>
      </c>
      <c r="I391">
        <v>1.0864</v>
      </c>
      <c r="J391" s="49">
        <f t="shared" si="26"/>
        <v>0.08</v>
      </c>
      <c r="K391" s="49">
        <f t="shared" si="27"/>
        <v>0.09</v>
      </c>
      <c r="L391" s="49">
        <f t="shared" si="28"/>
        <v>0</v>
      </c>
    </row>
    <row r="392" spans="1:12" x14ac:dyDescent="0.25">
      <c r="A392" s="56">
        <v>98904</v>
      </c>
      <c r="B392" t="s">
        <v>668</v>
      </c>
      <c r="C392" s="12">
        <v>347821262</v>
      </c>
      <c r="D392" s="12">
        <v>347821262</v>
      </c>
      <c r="E392" s="12">
        <f t="shared" si="25"/>
        <v>0</v>
      </c>
      <c r="F392" s="12">
        <f>_xlfn.IFNA(VLOOKUP(A392,'313 expiration'!A$1:E$8,4,FALSE),0)</f>
        <v>0</v>
      </c>
      <c r="G392" s="12">
        <f>_xlfn.IFNA(VLOOKUP(A392,'TIF expiration'!$A$1:$B$3,2,FALSE),0)</f>
        <v>0</v>
      </c>
      <c r="H392" s="49">
        <v>0.91639999999999999</v>
      </c>
      <c r="I392">
        <v>1.0547</v>
      </c>
      <c r="J392" s="49">
        <f t="shared" si="26"/>
        <v>0.08</v>
      </c>
      <c r="K392" s="49">
        <f t="shared" si="27"/>
        <v>5.8299999999999977E-2</v>
      </c>
      <c r="L392" s="49">
        <f t="shared" si="28"/>
        <v>0</v>
      </c>
    </row>
    <row r="393" spans="1:12" x14ac:dyDescent="0.25">
      <c r="A393" s="56">
        <v>99902</v>
      </c>
      <c r="B393" t="s">
        <v>667</v>
      </c>
      <c r="C393" s="12">
        <v>173438075</v>
      </c>
      <c r="D393" s="12">
        <v>173438075</v>
      </c>
      <c r="E393" s="12">
        <f t="shared" si="25"/>
        <v>0</v>
      </c>
      <c r="F393" s="12">
        <f>_xlfn.IFNA(VLOOKUP(A393,'313 expiration'!A$1:E$8,4,FALSE),0)</f>
        <v>0</v>
      </c>
      <c r="G393" s="12">
        <f>_xlfn.IFNA(VLOOKUP(A393,'TIF expiration'!$A$1:$B$3,2,FALSE),0)</f>
        <v>0</v>
      </c>
      <c r="H393" s="49">
        <v>0.85419999999999996</v>
      </c>
      <c r="I393">
        <v>0.9042</v>
      </c>
      <c r="J393" s="49">
        <f t="shared" si="26"/>
        <v>5.0000000000000044E-2</v>
      </c>
      <c r="K393" s="49">
        <f t="shared" si="27"/>
        <v>0</v>
      </c>
      <c r="L393" s="49">
        <f t="shared" si="28"/>
        <v>0</v>
      </c>
    </row>
    <row r="394" spans="1:12" x14ac:dyDescent="0.25">
      <c r="A394" s="56">
        <v>99903</v>
      </c>
      <c r="B394" t="s">
        <v>666</v>
      </c>
      <c r="C394" s="12">
        <v>364252361</v>
      </c>
      <c r="D394" s="12">
        <v>364252361</v>
      </c>
      <c r="E394" s="12">
        <f t="shared" si="25"/>
        <v>0</v>
      </c>
      <c r="F394" s="12">
        <f>_xlfn.IFNA(VLOOKUP(A394,'313 expiration'!A$1:E$8,4,FALSE),0)</f>
        <v>0</v>
      </c>
      <c r="G394" s="12">
        <f>_xlfn.IFNA(VLOOKUP(A394,'TIF expiration'!$A$1:$B$3,2,FALSE),0)</f>
        <v>0</v>
      </c>
      <c r="H394" s="49">
        <v>0.84289999999999998</v>
      </c>
      <c r="I394">
        <v>0.89290000000000003</v>
      </c>
      <c r="J394" s="49">
        <f t="shared" si="26"/>
        <v>5.0000000000000044E-2</v>
      </c>
      <c r="K394" s="49">
        <f t="shared" si="27"/>
        <v>0</v>
      </c>
      <c r="L394" s="49">
        <f t="shared" si="28"/>
        <v>0</v>
      </c>
    </row>
    <row r="395" spans="1:12" x14ac:dyDescent="0.25">
      <c r="A395" s="56">
        <v>100903</v>
      </c>
      <c r="B395" t="s">
        <v>665</v>
      </c>
      <c r="C395" s="12">
        <v>437162754</v>
      </c>
      <c r="D395" s="12">
        <v>427598284</v>
      </c>
      <c r="E395" s="12">
        <f t="shared" si="25"/>
        <v>19128940</v>
      </c>
      <c r="F395" s="12">
        <f>_xlfn.IFNA(VLOOKUP(A395,'313 expiration'!A$1:E$8,4,FALSE),0)</f>
        <v>0</v>
      </c>
      <c r="G395" s="12">
        <f>_xlfn.IFNA(VLOOKUP(A395,'TIF expiration'!$A$1:$B$3,2,FALSE),0)</f>
        <v>0</v>
      </c>
      <c r="H395" s="49">
        <v>0.90439999999999998</v>
      </c>
      <c r="I395">
        <v>1.0344</v>
      </c>
      <c r="J395" s="49">
        <f t="shared" si="26"/>
        <v>0.08</v>
      </c>
      <c r="K395" s="49">
        <f t="shared" si="27"/>
        <v>0.05</v>
      </c>
      <c r="L395" s="49">
        <f t="shared" si="28"/>
        <v>0</v>
      </c>
    </row>
    <row r="396" spans="1:12" x14ac:dyDescent="0.25">
      <c r="A396" s="56">
        <v>100904</v>
      </c>
      <c r="B396" t="s">
        <v>664</v>
      </c>
      <c r="C396" s="12">
        <v>934350722</v>
      </c>
      <c r="D396" s="12">
        <v>934350722</v>
      </c>
      <c r="E396" s="12">
        <f t="shared" si="25"/>
        <v>0</v>
      </c>
      <c r="F396" s="12">
        <f>_xlfn.IFNA(VLOOKUP(A396,'313 expiration'!A$1:E$8,4,FALSE),0)</f>
        <v>0</v>
      </c>
      <c r="G396" s="12">
        <f>_xlfn.IFNA(VLOOKUP(A396,'TIF expiration'!$A$1:$B$3,2,FALSE),0)</f>
        <v>0</v>
      </c>
      <c r="H396" s="49">
        <v>0.91500000000000004</v>
      </c>
      <c r="I396">
        <v>1.0533000000000001</v>
      </c>
      <c r="J396" s="49">
        <f t="shared" si="26"/>
        <v>0.08</v>
      </c>
      <c r="K396" s="49">
        <f t="shared" si="27"/>
        <v>5.8300000000000088E-2</v>
      </c>
      <c r="L396" s="49">
        <f t="shared" si="28"/>
        <v>0</v>
      </c>
    </row>
    <row r="397" spans="1:12" x14ac:dyDescent="0.25">
      <c r="A397" s="56">
        <v>100905</v>
      </c>
      <c r="B397" t="s">
        <v>663</v>
      </c>
      <c r="C397" s="12">
        <v>1101099513</v>
      </c>
      <c r="D397" s="12">
        <v>1061889710</v>
      </c>
      <c r="E397" s="12">
        <f t="shared" si="25"/>
        <v>78419606</v>
      </c>
      <c r="F397" s="12">
        <f>_xlfn.IFNA(VLOOKUP(A397,'313 expiration'!A$1:E$8,4,FALSE),0)</f>
        <v>0</v>
      </c>
      <c r="G397" s="12">
        <f>_xlfn.IFNA(VLOOKUP(A397,'TIF expiration'!$A$1:$B$3,2,FALSE),0)</f>
        <v>0</v>
      </c>
      <c r="H397" s="49">
        <v>0.91639999999999999</v>
      </c>
      <c r="I397">
        <v>0.95650000000000002</v>
      </c>
      <c r="J397" s="49">
        <f t="shared" si="26"/>
        <v>4.0100000000000025E-2</v>
      </c>
      <c r="K397" s="49">
        <f t="shared" si="27"/>
        <v>0</v>
      </c>
      <c r="L397" s="49">
        <f t="shared" si="28"/>
        <v>0</v>
      </c>
    </row>
    <row r="398" spans="1:12" x14ac:dyDescent="0.25">
      <c r="A398" s="56">
        <v>100907</v>
      </c>
      <c r="B398" t="s">
        <v>662</v>
      </c>
      <c r="C398" s="12">
        <v>1319057223</v>
      </c>
      <c r="D398" s="12">
        <v>1319057223</v>
      </c>
      <c r="E398" s="12">
        <f t="shared" si="25"/>
        <v>0</v>
      </c>
      <c r="F398" s="12">
        <f>_xlfn.IFNA(VLOOKUP(A398,'313 expiration'!A$1:E$8,4,FALSE),0)</f>
        <v>0</v>
      </c>
      <c r="G398" s="12">
        <f>_xlfn.IFNA(VLOOKUP(A398,'TIF expiration'!$A$1:$B$3,2,FALSE),0)</f>
        <v>0</v>
      </c>
      <c r="H398" s="49">
        <v>0.90290000000000004</v>
      </c>
      <c r="I398">
        <v>0.95290000000000008</v>
      </c>
      <c r="J398" s="49">
        <f t="shared" si="26"/>
        <v>5.0000000000000044E-2</v>
      </c>
      <c r="K398" s="49">
        <f t="shared" si="27"/>
        <v>0</v>
      </c>
      <c r="L398" s="49">
        <f t="shared" si="28"/>
        <v>0</v>
      </c>
    </row>
    <row r="399" spans="1:12" x14ac:dyDescent="0.25">
      <c r="A399" s="56">
        <v>100908</v>
      </c>
      <c r="B399" t="s">
        <v>661</v>
      </c>
      <c r="C399" s="12">
        <v>296104441</v>
      </c>
      <c r="D399" s="12">
        <v>296104441</v>
      </c>
      <c r="E399" s="12">
        <f t="shared" si="25"/>
        <v>0</v>
      </c>
      <c r="F399" s="12">
        <f>_xlfn.IFNA(VLOOKUP(A399,'313 expiration'!A$1:E$8,4,FALSE),0)</f>
        <v>0</v>
      </c>
      <c r="G399" s="12">
        <f>_xlfn.IFNA(VLOOKUP(A399,'TIF expiration'!$A$1:$B$3,2,FALSE),0)</f>
        <v>0</v>
      </c>
      <c r="H399" s="49">
        <v>0.91639999999999999</v>
      </c>
      <c r="I399">
        <v>1.0547</v>
      </c>
      <c r="J399" s="49">
        <f t="shared" si="26"/>
        <v>0.08</v>
      </c>
      <c r="K399" s="49">
        <f t="shared" si="27"/>
        <v>5.8299999999999977E-2</v>
      </c>
      <c r="L399" s="49">
        <f t="shared" si="28"/>
        <v>0</v>
      </c>
    </row>
    <row r="400" spans="1:12" x14ac:dyDescent="0.25">
      <c r="A400" s="56">
        <v>101902</v>
      </c>
      <c r="B400" t="s">
        <v>660</v>
      </c>
      <c r="C400" s="12">
        <v>23781353963</v>
      </c>
      <c r="D400" s="12">
        <v>23781353963</v>
      </c>
      <c r="E400" s="12">
        <f t="shared" si="25"/>
        <v>0</v>
      </c>
      <c r="F400" s="12">
        <f>_xlfn.IFNA(VLOOKUP(A400,'313 expiration'!A$1:E$8,4,FALSE),0)</f>
        <v>0</v>
      </c>
      <c r="G400" s="12">
        <f>_xlfn.IFNA(VLOOKUP(A400,'TIF expiration'!$A$1:$B$3,2,FALSE),0)</f>
        <v>0</v>
      </c>
      <c r="H400" s="49">
        <v>0.85729999999999995</v>
      </c>
      <c r="I400">
        <v>0.9719000000000001</v>
      </c>
      <c r="J400" s="49">
        <f t="shared" si="26"/>
        <v>0.08</v>
      </c>
      <c r="K400" s="49">
        <f t="shared" si="27"/>
        <v>3.4600000000000145E-2</v>
      </c>
      <c r="L400" s="49">
        <f t="shared" si="28"/>
        <v>0</v>
      </c>
    </row>
    <row r="401" spans="1:12" x14ac:dyDescent="0.25">
      <c r="A401" s="56">
        <v>101903</v>
      </c>
      <c r="B401" t="s">
        <v>659</v>
      </c>
      <c r="C401" s="12">
        <v>17608203451</v>
      </c>
      <c r="D401" s="12">
        <v>17608203451</v>
      </c>
      <c r="E401" s="12">
        <f t="shared" si="25"/>
        <v>0</v>
      </c>
      <c r="F401" s="12">
        <f>_xlfn.IFNA(VLOOKUP(A401,'313 expiration'!A$1:E$8,4,FALSE),0)</f>
        <v>0</v>
      </c>
      <c r="G401" s="12">
        <f>_xlfn.IFNA(VLOOKUP(A401,'TIF expiration'!$A$1:$B$3,2,FALSE),0)</f>
        <v>0</v>
      </c>
      <c r="H401" s="49">
        <v>0.89070000000000005</v>
      </c>
      <c r="I401">
        <v>0.99980000000000002</v>
      </c>
      <c r="J401" s="49">
        <f t="shared" si="26"/>
        <v>0.08</v>
      </c>
      <c r="K401" s="49">
        <f t="shared" si="27"/>
        <v>2.9099999999999973E-2</v>
      </c>
      <c r="L401" s="49">
        <f t="shared" si="28"/>
        <v>0</v>
      </c>
    </row>
    <row r="402" spans="1:12" x14ac:dyDescent="0.25">
      <c r="A402" s="56">
        <v>101905</v>
      </c>
      <c r="B402" t="s">
        <v>658</v>
      </c>
      <c r="C402" s="12">
        <v>3976602651</v>
      </c>
      <c r="D402" s="12">
        <v>3976602651</v>
      </c>
      <c r="E402" s="12">
        <f t="shared" si="25"/>
        <v>0</v>
      </c>
      <c r="F402" s="12">
        <f>_xlfn.IFNA(VLOOKUP(A402,'313 expiration'!A$1:E$8,4,FALSE),0)</f>
        <v>0</v>
      </c>
      <c r="G402" s="12">
        <f>_xlfn.IFNA(VLOOKUP(A402,'TIF expiration'!$A$1:$B$3,2,FALSE),0)</f>
        <v>0</v>
      </c>
      <c r="H402" s="49">
        <v>0.91639999999999999</v>
      </c>
      <c r="I402">
        <v>0.96640000000000004</v>
      </c>
      <c r="J402" s="49">
        <f t="shared" si="26"/>
        <v>5.0000000000000044E-2</v>
      </c>
      <c r="K402" s="49">
        <f t="shared" si="27"/>
        <v>0</v>
      </c>
      <c r="L402" s="49">
        <f t="shared" si="28"/>
        <v>0</v>
      </c>
    </row>
    <row r="403" spans="1:12" x14ac:dyDescent="0.25">
      <c r="A403" s="56">
        <v>101906</v>
      </c>
      <c r="B403" t="s">
        <v>657</v>
      </c>
      <c r="C403" s="12">
        <v>2222037299</v>
      </c>
      <c r="D403" s="12">
        <v>2222037299</v>
      </c>
      <c r="E403" s="12">
        <f t="shared" si="25"/>
        <v>0</v>
      </c>
      <c r="F403" s="12">
        <f>_xlfn.IFNA(VLOOKUP(A403,'313 expiration'!A$1:E$8,4,FALSE),0)</f>
        <v>0</v>
      </c>
      <c r="G403" s="12">
        <f>_xlfn.IFNA(VLOOKUP(A403,'TIF expiration'!$A$1:$B$3,2,FALSE),0)</f>
        <v>0</v>
      </c>
      <c r="H403" s="49">
        <v>0.86</v>
      </c>
      <c r="I403">
        <v>0.99830000000000008</v>
      </c>
      <c r="J403" s="49">
        <f t="shared" si="26"/>
        <v>0.08</v>
      </c>
      <c r="K403" s="49">
        <f t="shared" si="27"/>
        <v>5.8300000000000088E-2</v>
      </c>
      <c r="L403" s="49">
        <f t="shared" si="28"/>
        <v>0</v>
      </c>
    </row>
    <row r="404" spans="1:12" x14ac:dyDescent="0.25">
      <c r="A404" s="56">
        <v>101907</v>
      </c>
      <c r="B404" t="s">
        <v>656</v>
      </c>
      <c r="C404" s="12">
        <v>61757951308</v>
      </c>
      <c r="D404" s="12">
        <v>58764134902</v>
      </c>
      <c r="E404" s="12">
        <f t="shared" si="25"/>
        <v>5987632812</v>
      </c>
      <c r="F404" s="12">
        <f>_xlfn.IFNA(VLOOKUP(A404,'313 expiration'!A$1:E$8,4,FALSE),0)</f>
        <v>0</v>
      </c>
      <c r="G404" s="12">
        <f>_xlfn.IFNA(VLOOKUP(A404,'TIF expiration'!$A$1:$B$3,2,FALSE),0)</f>
        <v>0</v>
      </c>
      <c r="H404" s="49">
        <v>0.90549999999999997</v>
      </c>
      <c r="I404">
        <v>0.95550000000000002</v>
      </c>
      <c r="J404" s="49">
        <f t="shared" si="26"/>
        <v>5.0000000000000044E-2</v>
      </c>
      <c r="K404" s="49">
        <f t="shared" si="27"/>
        <v>0</v>
      </c>
      <c r="L404" s="49">
        <f t="shared" si="28"/>
        <v>0</v>
      </c>
    </row>
    <row r="405" spans="1:12" x14ac:dyDescent="0.25">
      <c r="A405" s="56">
        <v>101908</v>
      </c>
      <c r="B405" t="s">
        <v>655</v>
      </c>
      <c r="C405" s="12">
        <v>10774417070</v>
      </c>
      <c r="D405" s="12">
        <v>10547936190</v>
      </c>
      <c r="E405" s="12">
        <f t="shared" si="25"/>
        <v>452961760</v>
      </c>
      <c r="F405" s="12">
        <f>_xlfn.IFNA(VLOOKUP(A405,'313 expiration'!A$1:E$8,4,FALSE),0)</f>
        <v>0</v>
      </c>
      <c r="G405" s="12">
        <f>_xlfn.IFNA(VLOOKUP(A405,'TIF expiration'!$A$1:$B$3,2,FALSE),0)</f>
        <v>0</v>
      </c>
      <c r="H405" s="49">
        <v>0.87460000000000004</v>
      </c>
      <c r="I405">
        <v>1.0796000000000001</v>
      </c>
      <c r="J405" s="49">
        <f t="shared" si="26"/>
        <v>0.08</v>
      </c>
      <c r="K405" s="49">
        <f t="shared" si="27"/>
        <v>0.09</v>
      </c>
      <c r="L405" s="49">
        <f t="shared" si="28"/>
        <v>3.5000000000000059E-2</v>
      </c>
    </row>
    <row r="406" spans="1:12" x14ac:dyDescent="0.25">
      <c r="A406" s="56">
        <v>101910</v>
      </c>
      <c r="B406" t="s">
        <v>654</v>
      </c>
      <c r="C406" s="12">
        <v>10920291058</v>
      </c>
      <c r="D406" s="12">
        <v>10766294130</v>
      </c>
      <c r="E406" s="12">
        <f t="shared" si="25"/>
        <v>307993856</v>
      </c>
      <c r="F406" s="12">
        <f>_xlfn.IFNA(VLOOKUP(A406,'313 expiration'!A$1:E$8,4,FALSE),0)</f>
        <v>0</v>
      </c>
      <c r="G406" s="12">
        <f>_xlfn.IFNA(VLOOKUP(A406,'TIF expiration'!$A$1:$B$3,2,FALSE),0)</f>
        <v>0</v>
      </c>
      <c r="H406" s="49">
        <v>0.91639999999999999</v>
      </c>
      <c r="I406">
        <v>1.1281000000000001</v>
      </c>
      <c r="J406" s="49">
        <f t="shared" si="26"/>
        <v>0.08</v>
      </c>
      <c r="K406" s="49">
        <f t="shared" si="27"/>
        <v>0.09</v>
      </c>
      <c r="L406" s="49">
        <f t="shared" si="28"/>
        <v>4.1700000000000098E-2</v>
      </c>
    </row>
    <row r="407" spans="1:12" x14ac:dyDescent="0.25">
      <c r="A407" s="56">
        <v>101911</v>
      </c>
      <c r="B407" t="s">
        <v>653</v>
      </c>
      <c r="C407" s="12">
        <v>13077460481</v>
      </c>
      <c r="D407" s="12">
        <v>12922944339</v>
      </c>
      <c r="E407" s="12">
        <f t="shared" si="25"/>
        <v>309032284</v>
      </c>
      <c r="F407" s="12">
        <f>_xlfn.IFNA(VLOOKUP(A407,'313 expiration'!A$1:E$8,4,FALSE),0)</f>
        <v>0</v>
      </c>
      <c r="G407" s="12">
        <f>_xlfn.IFNA(VLOOKUP(A407,'TIF expiration'!$A$1:$B$3,2,FALSE),0)</f>
        <v>0</v>
      </c>
      <c r="H407" s="49">
        <v>0.90529999999999999</v>
      </c>
      <c r="I407">
        <v>1.0436000000000001</v>
      </c>
      <c r="J407" s="49">
        <f t="shared" si="26"/>
        <v>0.08</v>
      </c>
      <c r="K407" s="49">
        <f t="shared" si="27"/>
        <v>5.8300000000000088E-2</v>
      </c>
      <c r="L407" s="49">
        <f t="shared" si="28"/>
        <v>0</v>
      </c>
    </row>
    <row r="408" spans="1:12" x14ac:dyDescent="0.25">
      <c r="A408" s="56">
        <v>101912</v>
      </c>
      <c r="B408" t="s">
        <v>652</v>
      </c>
      <c r="C408" s="12">
        <v>200159027054</v>
      </c>
      <c r="D408" s="12">
        <v>192149050919</v>
      </c>
      <c r="E408" s="12">
        <f t="shared" si="25"/>
        <v>16019952270</v>
      </c>
      <c r="F408" s="12">
        <f>_xlfn.IFNA(VLOOKUP(A408,'313 expiration'!A$1:E$8,4,FALSE),0)</f>
        <v>0</v>
      </c>
      <c r="G408" s="12">
        <f>_xlfn.IFNA(VLOOKUP(A408,'TIF expiration'!$A$1:$B$3,2,FALSE),0)</f>
        <v>0</v>
      </c>
      <c r="H408" s="49">
        <v>0.91639999999999999</v>
      </c>
      <c r="I408">
        <v>0.96640000000000004</v>
      </c>
      <c r="J408" s="49">
        <f t="shared" si="26"/>
        <v>5.0000000000000044E-2</v>
      </c>
      <c r="K408" s="49">
        <f t="shared" si="27"/>
        <v>0</v>
      </c>
      <c r="L408" s="49">
        <f t="shared" si="28"/>
        <v>0</v>
      </c>
    </row>
    <row r="409" spans="1:12" x14ac:dyDescent="0.25">
      <c r="A409" s="56">
        <v>101913</v>
      </c>
      <c r="B409" t="s">
        <v>651</v>
      </c>
      <c r="C409" s="12">
        <v>17685580587</v>
      </c>
      <c r="D409" s="12">
        <v>17685580587</v>
      </c>
      <c r="E409" s="12">
        <f t="shared" si="25"/>
        <v>0</v>
      </c>
      <c r="F409" s="12">
        <f>_xlfn.IFNA(VLOOKUP(A409,'313 expiration'!A$1:E$8,4,FALSE),0)</f>
        <v>0</v>
      </c>
      <c r="G409" s="12">
        <f>_xlfn.IFNA(VLOOKUP(A409,'TIF expiration'!$A$1:$B$3,2,FALSE),0)</f>
        <v>0</v>
      </c>
      <c r="H409" s="49">
        <v>0.89570000000000005</v>
      </c>
      <c r="I409">
        <v>1.0341</v>
      </c>
      <c r="J409" s="49">
        <f t="shared" si="26"/>
        <v>0.08</v>
      </c>
      <c r="K409" s="49">
        <f t="shared" si="27"/>
        <v>5.8399999999999966E-2</v>
      </c>
      <c r="L409" s="49">
        <f t="shared" si="28"/>
        <v>0</v>
      </c>
    </row>
    <row r="410" spans="1:12" x14ac:dyDescent="0.25">
      <c r="A410" s="56">
        <v>101914</v>
      </c>
      <c r="B410" t="s">
        <v>650</v>
      </c>
      <c r="C410" s="12">
        <v>44454241468</v>
      </c>
      <c r="D410" s="12">
        <v>44454241468</v>
      </c>
      <c r="E410" s="12">
        <f t="shared" si="25"/>
        <v>0</v>
      </c>
      <c r="F410" s="12">
        <f>_xlfn.IFNA(VLOOKUP(A410,'313 expiration'!A$1:E$8,4,FALSE),0)</f>
        <v>0</v>
      </c>
      <c r="G410" s="12">
        <f>_xlfn.IFNA(VLOOKUP(A410,'TIF expiration'!$A$1:$B$3,2,FALSE),0)</f>
        <v>0</v>
      </c>
      <c r="H410" s="49">
        <v>0.88859999999999995</v>
      </c>
      <c r="I410">
        <v>0.99880000000000002</v>
      </c>
      <c r="J410" s="49">
        <f t="shared" si="26"/>
        <v>0.08</v>
      </c>
      <c r="K410" s="49">
        <f t="shared" si="27"/>
        <v>3.0200000000000074E-2</v>
      </c>
      <c r="L410" s="49">
        <f t="shared" si="28"/>
        <v>0</v>
      </c>
    </row>
    <row r="411" spans="1:12" x14ac:dyDescent="0.25">
      <c r="A411" s="56">
        <v>101915</v>
      </c>
      <c r="B411" t="s">
        <v>649</v>
      </c>
      <c r="C411" s="12">
        <v>23594276060</v>
      </c>
      <c r="D411" s="12">
        <v>23594276060</v>
      </c>
      <c r="E411" s="12">
        <f t="shared" si="25"/>
        <v>0</v>
      </c>
      <c r="F411" s="12">
        <f>_xlfn.IFNA(VLOOKUP(A411,'313 expiration'!A$1:E$8,4,FALSE),0)</f>
        <v>0</v>
      </c>
      <c r="G411" s="12">
        <f>_xlfn.IFNA(VLOOKUP(A411,'TIF expiration'!$A$1:$B$3,2,FALSE),0)</f>
        <v>0</v>
      </c>
      <c r="H411" s="49">
        <v>0.9073</v>
      </c>
      <c r="I411">
        <v>0.95730000000000004</v>
      </c>
      <c r="J411" s="49">
        <f t="shared" si="26"/>
        <v>5.0000000000000044E-2</v>
      </c>
      <c r="K411" s="49">
        <f t="shared" si="27"/>
        <v>0</v>
      </c>
      <c r="L411" s="49">
        <f t="shared" si="28"/>
        <v>0</v>
      </c>
    </row>
    <row r="412" spans="1:12" x14ac:dyDescent="0.25">
      <c r="A412" s="56">
        <v>101916</v>
      </c>
      <c r="B412" t="s">
        <v>648</v>
      </c>
      <c r="C412" s="12">
        <v>11325112955</v>
      </c>
      <c r="D412" s="12">
        <v>11112867319</v>
      </c>
      <c r="E412" s="12">
        <f t="shared" si="25"/>
        <v>424491272</v>
      </c>
      <c r="F412" s="12">
        <f>_xlfn.IFNA(VLOOKUP(A412,'313 expiration'!A$1:E$8,4,FALSE),0)</f>
        <v>110616045</v>
      </c>
      <c r="G412" s="12">
        <f>_xlfn.IFNA(VLOOKUP(A412,'TIF expiration'!$A$1:$B$3,2,FALSE),0)</f>
        <v>0</v>
      </c>
      <c r="H412" s="49">
        <v>0.86970000000000003</v>
      </c>
      <c r="I412">
        <v>1.0397000000000001</v>
      </c>
      <c r="J412" s="49">
        <f t="shared" si="26"/>
        <v>0.08</v>
      </c>
      <c r="K412" s="49">
        <f t="shared" si="27"/>
        <v>0.09</v>
      </c>
      <c r="L412" s="49">
        <f t="shared" si="28"/>
        <v>0</v>
      </c>
    </row>
    <row r="413" spans="1:12" x14ac:dyDescent="0.25">
      <c r="A413" s="56">
        <v>101917</v>
      </c>
      <c r="B413" t="s">
        <v>647</v>
      </c>
      <c r="C413" s="12">
        <v>17378552040</v>
      </c>
      <c r="D413" s="12">
        <v>17080304937</v>
      </c>
      <c r="E413" s="12">
        <f t="shared" si="25"/>
        <v>596494206</v>
      </c>
      <c r="F413" s="12">
        <f>_xlfn.IFNA(VLOOKUP(A413,'313 expiration'!A$1:E$8,4,FALSE),0)</f>
        <v>0</v>
      </c>
      <c r="G413" s="12">
        <f>_xlfn.IFNA(VLOOKUP(A413,'TIF expiration'!$A$1:$B$3,2,FALSE),0)</f>
        <v>0</v>
      </c>
      <c r="H413" s="49">
        <v>0.91520000000000001</v>
      </c>
      <c r="I413">
        <v>1.073</v>
      </c>
      <c r="J413" s="49">
        <f t="shared" si="26"/>
        <v>0.08</v>
      </c>
      <c r="K413" s="49">
        <f t="shared" si="27"/>
        <v>7.7799999999999939E-2</v>
      </c>
      <c r="L413" s="49">
        <f t="shared" si="28"/>
        <v>0</v>
      </c>
    </row>
    <row r="414" spans="1:12" x14ac:dyDescent="0.25">
      <c r="A414" s="56">
        <v>101919</v>
      </c>
      <c r="B414" t="s">
        <v>646</v>
      </c>
      <c r="C414" s="12">
        <v>15249973552</v>
      </c>
      <c r="D414" s="12">
        <v>15249973552</v>
      </c>
      <c r="E414" s="12">
        <f t="shared" si="25"/>
        <v>0</v>
      </c>
      <c r="F414" s="12">
        <f>_xlfn.IFNA(VLOOKUP(A414,'313 expiration'!A$1:E$8,4,FALSE),0)</f>
        <v>0</v>
      </c>
      <c r="G414" s="12">
        <f>_xlfn.IFNA(VLOOKUP(A414,'TIF expiration'!$A$1:$B$3,2,FALSE),0)</f>
        <v>0</v>
      </c>
      <c r="H414" s="49">
        <v>0.88429999999999997</v>
      </c>
      <c r="I414">
        <v>0.93430000000000002</v>
      </c>
      <c r="J414" s="49">
        <f t="shared" si="26"/>
        <v>5.0000000000000044E-2</v>
      </c>
      <c r="K414" s="49">
        <f t="shared" si="27"/>
        <v>0</v>
      </c>
      <c r="L414" s="49">
        <f t="shared" si="28"/>
        <v>0</v>
      </c>
    </row>
    <row r="415" spans="1:12" x14ac:dyDescent="0.25">
      <c r="A415" s="56">
        <v>101920</v>
      </c>
      <c r="B415" t="s">
        <v>645</v>
      </c>
      <c r="C415" s="12">
        <v>34222572102</v>
      </c>
      <c r="D415" s="12">
        <v>31938970722</v>
      </c>
      <c r="E415" s="12">
        <f t="shared" si="25"/>
        <v>4567202760</v>
      </c>
      <c r="F415" s="12">
        <f>_xlfn.IFNA(VLOOKUP(A415,'313 expiration'!A$1:E$8,4,FALSE),0)</f>
        <v>0</v>
      </c>
      <c r="G415" s="12">
        <f>_xlfn.IFNA(VLOOKUP(A415,'TIF expiration'!$A$1:$B$3,2,FALSE),0)</f>
        <v>0</v>
      </c>
      <c r="H415" s="49">
        <v>0.91639999999999999</v>
      </c>
      <c r="I415">
        <v>1.0028000000000001</v>
      </c>
      <c r="J415" s="49">
        <f t="shared" si="26"/>
        <v>0.08</v>
      </c>
      <c r="K415" s="49">
        <f t="shared" si="27"/>
        <v>6.4000000000001417E-3</v>
      </c>
      <c r="L415" s="49">
        <f t="shared" si="28"/>
        <v>0</v>
      </c>
    </row>
    <row r="416" spans="1:12" x14ac:dyDescent="0.25">
      <c r="A416" s="56">
        <v>101921</v>
      </c>
      <c r="B416" t="s">
        <v>644</v>
      </c>
      <c r="C416" s="12">
        <v>12230809142</v>
      </c>
      <c r="D416" s="12">
        <v>12230809142</v>
      </c>
      <c r="E416" s="12">
        <f t="shared" si="25"/>
        <v>0</v>
      </c>
      <c r="F416" s="12">
        <f>_xlfn.IFNA(VLOOKUP(A416,'313 expiration'!A$1:E$8,4,FALSE),0)</f>
        <v>0</v>
      </c>
      <c r="G416" s="12">
        <f>_xlfn.IFNA(VLOOKUP(A416,'TIF expiration'!$A$1:$B$3,2,FALSE),0)</f>
        <v>0</v>
      </c>
      <c r="H416" s="49">
        <v>0.90510000000000002</v>
      </c>
      <c r="I416">
        <v>0.94000000000000006</v>
      </c>
      <c r="J416" s="49">
        <f t="shared" si="26"/>
        <v>3.4900000000000042E-2</v>
      </c>
      <c r="K416" s="49">
        <f t="shared" si="27"/>
        <v>0</v>
      </c>
      <c r="L416" s="49">
        <f t="shared" si="28"/>
        <v>0</v>
      </c>
    </row>
    <row r="417" spans="1:12" x14ac:dyDescent="0.25">
      <c r="A417" s="56">
        <v>101924</v>
      </c>
      <c r="B417" t="s">
        <v>643</v>
      </c>
      <c r="C417" s="12">
        <v>5785089535</v>
      </c>
      <c r="D417" s="12">
        <v>5683322423</v>
      </c>
      <c r="E417" s="12">
        <f t="shared" si="25"/>
        <v>203534224</v>
      </c>
      <c r="F417" s="12">
        <f>_xlfn.IFNA(VLOOKUP(A417,'313 expiration'!A$1:E$8,4,FALSE),0)</f>
        <v>0</v>
      </c>
      <c r="G417" s="12">
        <f>_xlfn.IFNA(VLOOKUP(A417,'TIF expiration'!$A$1:$B$3,2,FALSE),0)</f>
        <v>0</v>
      </c>
      <c r="H417" s="49">
        <v>0.85670000000000002</v>
      </c>
      <c r="I417">
        <v>0.9951000000000001</v>
      </c>
      <c r="J417" s="49">
        <f t="shared" si="26"/>
        <v>0.08</v>
      </c>
      <c r="K417" s="49">
        <f t="shared" si="27"/>
        <v>5.8400000000000077E-2</v>
      </c>
      <c r="L417" s="49">
        <f t="shared" si="28"/>
        <v>0</v>
      </c>
    </row>
    <row r="418" spans="1:12" x14ac:dyDescent="0.25">
      <c r="A418" s="56">
        <v>101925</v>
      </c>
      <c r="B418" t="s">
        <v>642</v>
      </c>
      <c r="C418" s="12">
        <v>1390019933</v>
      </c>
      <c r="D418" s="12">
        <v>1390019933</v>
      </c>
      <c r="E418" s="12">
        <f t="shared" si="25"/>
        <v>0</v>
      </c>
      <c r="F418" s="12">
        <f>_xlfn.IFNA(VLOOKUP(A418,'313 expiration'!A$1:E$8,4,FALSE),0)</f>
        <v>0</v>
      </c>
      <c r="G418" s="12">
        <f>_xlfn.IFNA(VLOOKUP(A418,'TIF expiration'!$A$1:$B$3,2,FALSE),0)</f>
        <v>0</v>
      </c>
      <c r="H418" s="49">
        <v>0.871</v>
      </c>
      <c r="I418">
        <v>0.99470000000000003</v>
      </c>
      <c r="J418" s="49">
        <f t="shared" si="26"/>
        <v>0.08</v>
      </c>
      <c r="K418" s="49">
        <f t="shared" si="27"/>
        <v>4.370000000000003E-2</v>
      </c>
      <c r="L418" s="49">
        <f t="shared" si="28"/>
        <v>0</v>
      </c>
    </row>
    <row r="419" spans="1:12" x14ac:dyDescent="0.25">
      <c r="A419" s="56">
        <v>102901</v>
      </c>
      <c r="B419" t="s">
        <v>641</v>
      </c>
      <c r="C419" s="12">
        <v>214016416</v>
      </c>
      <c r="D419" s="12">
        <v>206777759</v>
      </c>
      <c r="E419" s="12">
        <f t="shared" si="25"/>
        <v>14477314</v>
      </c>
      <c r="F419" s="12">
        <f>_xlfn.IFNA(VLOOKUP(A419,'313 expiration'!A$1:E$8,4,FALSE),0)</f>
        <v>0</v>
      </c>
      <c r="G419" s="12">
        <f>_xlfn.IFNA(VLOOKUP(A419,'TIF expiration'!$A$1:$B$3,2,FALSE),0)</f>
        <v>0</v>
      </c>
      <c r="H419" s="49">
        <v>0.91639999999999999</v>
      </c>
      <c r="I419">
        <v>0.96640000000000004</v>
      </c>
      <c r="J419" s="49">
        <f t="shared" si="26"/>
        <v>5.0000000000000044E-2</v>
      </c>
      <c r="K419" s="49">
        <f t="shared" si="27"/>
        <v>0</v>
      </c>
      <c r="L419" s="49">
        <f t="shared" si="28"/>
        <v>0</v>
      </c>
    </row>
    <row r="420" spans="1:12" x14ac:dyDescent="0.25">
      <c r="A420" s="56">
        <v>102902</v>
      </c>
      <c r="B420" t="s">
        <v>640</v>
      </c>
      <c r="C420" s="12">
        <v>2614847687</v>
      </c>
      <c r="D420" s="12">
        <v>2532462264</v>
      </c>
      <c r="E420" s="12">
        <f t="shared" si="25"/>
        <v>164770846</v>
      </c>
      <c r="F420" s="12">
        <f>_xlfn.IFNA(VLOOKUP(A420,'313 expiration'!A$1:E$8,4,FALSE),0)</f>
        <v>0</v>
      </c>
      <c r="G420" s="12">
        <f>_xlfn.IFNA(VLOOKUP(A420,'TIF expiration'!$A$1:$B$3,2,FALSE),0)</f>
        <v>0</v>
      </c>
      <c r="H420" s="49">
        <v>0.91639999999999999</v>
      </c>
      <c r="I420">
        <v>0.96640000000000004</v>
      </c>
      <c r="J420" s="49">
        <f t="shared" si="26"/>
        <v>5.0000000000000044E-2</v>
      </c>
      <c r="K420" s="49">
        <f t="shared" si="27"/>
        <v>0</v>
      </c>
      <c r="L420" s="49">
        <f t="shared" si="28"/>
        <v>0</v>
      </c>
    </row>
    <row r="421" spans="1:12" x14ac:dyDescent="0.25">
      <c r="A421" s="56">
        <v>102903</v>
      </c>
      <c r="B421" t="s">
        <v>639</v>
      </c>
      <c r="C421" s="12">
        <v>380893468</v>
      </c>
      <c r="D421" s="12">
        <v>371495918</v>
      </c>
      <c r="E421" s="12">
        <f t="shared" si="25"/>
        <v>18795100</v>
      </c>
      <c r="F421" s="12">
        <f>_xlfn.IFNA(VLOOKUP(A421,'313 expiration'!A$1:E$8,4,FALSE),0)</f>
        <v>0</v>
      </c>
      <c r="G421" s="12">
        <f>_xlfn.IFNA(VLOOKUP(A421,'TIF expiration'!$A$1:$B$3,2,FALSE),0)</f>
        <v>0</v>
      </c>
      <c r="H421" s="49">
        <v>0.91639999999999999</v>
      </c>
      <c r="I421">
        <v>0.96640000000000004</v>
      </c>
      <c r="J421" s="49">
        <f t="shared" si="26"/>
        <v>5.0000000000000044E-2</v>
      </c>
      <c r="K421" s="49">
        <f t="shared" si="27"/>
        <v>0</v>
      </c>
      <c r="L421" s="49">
        <f t="shared" si="28"/>
        <v>0</v>
      </c>
    </row>
    <row r="422" spans="1:12" x14ac:dyDescent="0.25">
      <c r="A422" s="56">
        <v>102904</v>
      </c>
      <c r="B422" t="s">
        <v>638</v>
      </c>
      <c r="C422" s="12">
        <v>2859538252</v>
      </c>
      <c r="D422" s="12">
        <v>2758829272</v>
      </c>
      <c r="E422" s="12">
        <f t="shared" si="25"/>
        <v>201417960</v>
      </c>
      <c r="F422" s="12">
        <f>_xlfn.IFNA(VLOOKUP(A422,'313 expiration'!A$1:E$8,4,FALSE),0)</f>
        <v>0</v>
      </c>
      <c r="G422" s="12">
        <f>_xlfn.IFNA(VLOOKUP(A422,'TIF expiration'!$A$1:$B$3,2,FALSE),0)</f>
        <v>0</v>
      </c>
      <c r="H422" s="49">
        <v>0.91639999999999999</v>
      </c>
      <c r="I422">
        <v>0.96640000000000004</v>
      </c>
      <c r="J422" s="49">
        <f t="shared" si="26"/>
        <v>5.0000000000000044E-2</v>
      </c>
      <c r="K422" s="49">
        <f t="shared" si="27"/>
        <v>0</v>
      </c>
      <c r="L422" s="49">
        <f t="shared" si="28"/>
        <v>0</v>
      </c>
    </row>
    <row r="423" spans="1:12" x14ac:dyDescent="0.25">
      <c r="A423" s="56">
        <v>102905</v>
      </c>
      <c r="B423" t="s">
        <v>637</v>
      </c>
      <c r="C423" s="12">
        <v>179904678</v>
      </c>
      <c r="D423" s="12">
        <v>168424613</v>
      </c>
      <c r="E423" s="12">
        <f t="shared" si="25"/>
        <v>22960130</v>
      </c>
      <c r="F423" s="12">
        <f>_xlfn.IFNA(VLOOKUP(A423,'313 expiration'!A$1:E$8,4,FALSE),0)</f>
        <v>0</v>
      </c>
      <c r="G423" s="12">
        <f>_xlfn.IFNA(VLOOKUP(A423,'TIF expiration'!$A$1:$B$3,2,FALSE),0)</f>
        <v>0</v>
      </c>
      <c r="H423" s="49">
        <v>0.91639999999999999</v>
      </c>
      <c r="I423">
        <v>1.0547</v>
      </c>
      <c r="J423" s="49">
        <f t="shared" si="26"/>
        <v>0.08</v>
      </c>
      <c r="K423" s="49">
        <f t="shared" si="27"/>
        <v>5.8299999999999977E-2</v>
      </c>
      <c r="L423" s="49">
        <f t="shared" si="28"/>
        <v>0</v>
      </c>
    </row>
    <row r="424" spans="1:12" x14ac:dyDescent="0.25">
      <c r="A424" s="56">
        <v>102906</v>
      </c>
      <c r="B424" t="s">
        <v>636</v>
      </c>
      <c r="C424" s="12">
        <v>690594043</v>
      </c>
      <c r="D424" s="12">
        <v>674430807</v>
      </c>
      <c r="E424" s="12">
        <f t="shared" si="25"/>
        <v>32326472</v>
      </c>
      <c r="F424" s="12">
        <f>_xlfn.IFNA(VLOOKUP(A424,'313 expiration'!A$1:E$8,4,FALSE),0)</f>
        <v>0</v>
      </c>
      <c r="G424" s="12">
        <f>_xlfn.IFNA(VLOOKUP(A424,'TIF expiration'!$A$1:$B$3,2,FALSE),0)</f>
        <v>0</v>
      </c>
      <c r="H424" s="49">
        <v>0.82469999999999999</v>
      </c>
      <c r="I424">
        <v>0.87470000000000003</v>
      </c>
      <c r="J424" s="49">
        <f t="shared" si="26"/>
        <v>5.0000000000000044E-2</v>
      </c>
      <c r="K424" s="49">
        <f t="shared" si="27"/>
        <v>0</v>
      </c>
      <c r="L424" s="49">
        <f t="shared" si="28"/>
        <v>0</v>
      </c>
    </row>
    <row r="425" spans="1:12" x14ac:dyDescent="0.25">
      <c r="A425" s="56">
        <v>103901</v>
      </c>
      <c r="B425" t="s">
        <v>635</v>
      </c>
      <c r="C425" s="12">
        <v>208505674</v>
      </c>
      <c r="D425" s="12">
        <v>208505674</v>
      </c>
      <c r="E425" s="12">
        <f t="shared" si="25"/>
        <v>0</v>
      </c>
      <c r="F425" s="12">
        <f>_xlfn.IFNA(VLOOKUP(A425,'313 expiration'!A$1:E$8,4,FALSE),0)</f>
        <v>0</v>
      </c>
      <c r="G425" s="12">
        <f>_xlfn.IFNA(VLOOKUP(A425,'TIF expiration'!$A$1:$B$3,2,FALSE),0)</f>
        <v>0</v>
      </c>
      <c r="H425" s="49">
        <v>0.91639999999999999</v>
      </c>
      <c r="I425">
        <v>0.96640000000000004</v>
      </c>
      <c r="J425" s="49">
        <f t="shared" si="26"/>
        <v>5.0000000000000044E-2</v>
      </c>
      <c r="K425" s="49">
        <f t="shared" si="27"/>
        <v>0</v>
      </c>
      <c r="L425" s="49">
        <f t="shared" si="28"/>
        <v>0</v>
      </c>
    </row>
    <row r="426" spans="1:12" x14ac:dyDescent="0.25">
      <c r="A426" s="56">
        <v>103902</v>
      </c>
      <c r="B426" t="s">
        <v>634</v>
      </c>
      <c r="C426" s="12">
        <v>207357700</v>
      </c>
      <c r="D426" s="12">
        <v>207357700</v>
      </c>
      <c r="E426" s="12">
        <f t="shared" si="25"/>
        <v>0</v>
      </c>
      <c r="F426" s="12">
        <f>_xlfn.IFNA(VLOOKUP(A426,'313 expiration'!A$1:E$8,4,FALSE),0)</f>
        <v>0</v>
      </c>
      <c r="G426" s="12">
        <f>_xlfn.IFNA(VLOOKUP(A426,'TIF expiration'!$A$1:$B$3,2,FALSE),0)</f>
        <v>0</v>
      </c>
      <c r="H426" s="49">
        <v>0.85719999999999996</v>
      </c>
      <c r="I426">
        <v>0.8972</v>
      </c>
      <c r="J426" s="49">
        <f t="shared" si="26"/>
        <v>4.0000000000000036E-2</v>
      </c>
      <c r="K426" s="49">
        <f t="shared" si="27"/>
        <v>0</v>
      </c>
      <c r="L426" s="49">
        <f t="shared" si="28"/>
        <v>0</v>
      </c>
    </row>
    <row r="427" spans="1:12" x14ac:dyDescent="0.25">
      <c r="A427" s="56">
        <v>104901</v>
      </c>
      <c r="B427" t="s">
        <v>633</v>
      </c>
      <c r="C427" s="12">
        <v>302388135</v>
      </c>
      <c r="D427" s="12">
        <v>302388135</v>
      </c>
      <c r="E427" s="12">
        <f t="shared" si="25"/>
        <v>0</v>
      </c>
      <c r="F427" s="12">
        <f>_xlfn.IFNA(VLOOKUP(A427,'313 expiration'!A$1:E$8,4,FALSE),0)</f>
        <v>0</v>
      </c>
      <c r="G427" s="12">
        <f>_xlfn.IFNA(VLOOKUP(A427,'TIF expiration'!$A$1:$B$3,2,FALSE),0)</f>
        <v>0</v>
      </c>
      <c r="H427" s="49">
        <v>0.91639999999999999</v>
      </c>
      <c r="I427">
        <v>0.96640000000000004</v>
      </c>
      <c r="J427" s="49">
        <f t="shared" si="26"/>
        <v>5.0000000000000044E-2</v>
      </c>
      <c r="K427" s="49">
        <f t="shared" si="27"/>
        <v>0</v>
      </c>
      <c r="L427" s="49">
        <f t="shared" si="28"/>
        <v>0</v>
      </c>
    </row>
    <row r="428" spans="1:12" x14ac:dyDescent="0.25">
      <c r="A428" s="56">
        <v>104903</v>
      </c>
      <c r="B428" t="s">
        <v>632</v>
      </c>
      <c r="C428" s="12">
        <v>79680202</v>
      </c>
      <c r="D428" s="12">
        <v>78978027</v>
      </c>
      <c r="E428" s="12">
        <f t="shared" si="25"/>
        <v>1404350</v>
      </c>
      <c r="F428" s="12">
        <f>_xlfn.IFNA(VLOOKUP(A428,'313 expiration'!A$1:E$8,4,FALSE),0)</f>
        <v>0</v>
      </c>
      <c r="G428" s="12">
        <f>_xlfn.IFNA(VLOOKUP(A428,'TIF expiration'!$A$1:$B$3,2,FALSE),0)</f>
        <v>0</v>
      </c>
      <c r="H428" s="49">
        <v>0.82469999999999999</v>
      </c>
      <c r="I428">
        <v>0.96300000000000008</v>
      </c>
      <c r="J428" s="49">
        <f t="shared" si="26"/>
        <v>0.08</v>
      </c>
      <c r="K428" s="49">
        <f t="shared" si="27"/>
        <v>5.8300000000000088E-2</v>
      </c>
      <c r="L428" s="49">
        <f t="shared" si="28"/>
        <v>0</v>
      </c>
    </row>
    <row r="429" spans="1:12" x14ac:dyDescent="0.25">
      <c r="A429" s="56">
        <v>104907</v>
      </c>
      <c r="B429" t="s">
        <v>631</v>
      </c>
      <c r="C429" s="12">
        <v>170514211</v>
      </c>
      <c r="D429" s="12">
        <v>170514211</v>
      </c>
      <c r="E429" s="12">
        <f t="shared" si="25"/>
        <v>0</v>
      </c>
      <c r="F429" s="12">
        <f>_xlfn.IFNA(VLOOKUP(A429,'313 expiration'!A$1:E$8,4,FALSE),0)</f>
        <v>0</v>
      </c>
      <c r="G429" s="12">
        <f>_xlfn.IFNA(VLOOKUP(A429,'TIF expiration'!$A$1:$B$3,2,FALSE),0)</f>
        <v>0</v>
      </c>
      <c r="H429" s="49">
        <v>0.91639999999999999</v>
      </c>
      <c r="I429">
        <v>0.96640000000000004</v>
      </c>
      <c r="J429" s="49">
        <f t="shared" si="26"/>
        <v>5.0000000000000044E-2</v>
      </c>
      <c r="K429" s="49">
        <f t="shared" si="27"/>
        <v>0</v>
      </c>
      <c r="L429" s="49">
        <f t="shared" si="28"/>
        <v>0</v>
      </c>
    </row>
    <row r="430" spans="1:12" x14ac:dyDescent="0.25">
      <c r="A430" s="56">
        <v>105902</v>
      </c>
      <c r="B430" t="s">
        <v>630</v>
      </c>
      <c r="C430" s="12">
        <v>7054248632</v>
      </c>
      <c r="D430" s="12">
        <v>7054248632</v>
      </c>
      <c r="E430" s="12">
        <f t="shared" si="25"/>
        <v>0</v>
      </c>
      <c r="F430" s="12">
        <f>_xlfn.IFNA(VLOOKUP(A430,'313 expiration'!A$1:E$8,4,FALSE),0)</f>
        <v>0</v>
      </c>
      <c r="G430" s="12">
        <f>_xlfn.IFNA(VLOOKUP(A430,'TIF expiration'!$A$1:$B$3,2,FALSE),0)</f>
        <v>0</v>
      </c>
      <c r="H430" s="49">
        <v>0.85719999999999996</v>
      </c>
      <c r="I430">
        <v>0.91720000000000002</v>
      </c>
      <c r="J430" s="49">
        <f t="shared" si="26"/>
        <v>6.0000000000000053E-2</v>
      </c>
      <c r="K430" s="49">
        <f t="shared" si="27"/>
        <v>0</v>
      </c>
      <c r="L430" s="49">
        <f t="shared" si="28"/>
        <v>0</v>
      </c>
    </row>
    <row r="431" spans="1:12" x14ac:dyDescent="0.25">
      <c r="A431" s="56">
        <v>105904</v>
      </c>
      <c r="B431" t="s">
        <v>629</v>
      </c>
      <c r="C431" s="12">
        <v>6415468461</v>
      </c>
      <c r="D431" s="12">
        <v>6415468461</v>
      </c>
      <c r="E431" s="12">
        <f t="shared" si="25"/>
        <v>0</v>
      </c>
      <c r="F431" s="12">
        <f>_xlfn.IFNA(VLOOKUP(A431,'313 expiration'!A$1:E$8,4,FALSE),0)</f>
        <v>0</v>
      </c>
      <c r="G431" s="12">
        <f>_xlfn.IFNA(VLOOKUP(A431,'TIF expiration'!$A$1:$B$3,2,FALSE),0)</f>
        <v>0</v>
      </c>
      <c r="H431" s="49">
        <v>0.84489999999999998</v>
      </c>
      <c r="I431">
        <v>0.98320000000000007</v>
      </c>
      <c r="J431" s="49">
        <f t="shared" si="26"/>
        <v>0.08</v>
      </c>
      <c r="K431" s="49">
        <f t="shared" si="27"/>
        <v>5.8300000000000088E-2</v>
      </c>
      <c r="L431" s="49">
        <f t="shared" si="28"/>
        <v>0</v>
      </c>
    </row>
    <row r="432" spans="1:12" x14ac:dyDescent="0.25">
      <c r="A432" s="56">
        <v>105905</v>
      </c>
      <c r="B432" t="s">
        <v>628</v>
      </c>
      <c r="C432" s="12">
        <v>2516725023</v>
      </c>
      <c r="D432" s="12">
        <v>2516725023</v>
      </c>
      <c r="E432" s="12">
        <f t="shared" si="25"/>
        <v>0</v>
      </c>
      <c r="F432" s="12">
        <f>_xlfn.IFNA(VLOOKUP(A432,'313 expiration'!A$1:E$8,4,FALSE),0)</f>
        <v>0</v>
      </c>
      <c r="G432" s="12">
        <f>_xlfn.IFNA(VLOOKUP(A432,'TIF expiration'!$A$1:$B$3,2,FALSE),0)</f>
        <v>0</v>
      </c>
      <c r="H432" s="49">
        <v>0.87029999999999996</v>
      </c>
      <c r="I432">
        <v>0.95680000000000009</v>
      </c>
      <c r="J432" s="49">
        <f t="shared" si="26"/>
        <v>0.08</v>
      </c>
      <c r="K432" s="49">
        <f t="shared" si="27"/>
        <v>6.5000000000001307E-3</v>
      </c>
      <c r="L432" s="49">
        <f t="shared" si="28"/>
        <v>0</v>
      </c>
    </row>
    <row r="433" spans="1:12" x14ac:dyDescent="0.25">
      <c r="A433" s="56">
        <v>105906</v>
      </c>
      <c r="B433" t="s">
        <v>627</v>
      </c>
      <c r="C433" s="12">
        <v>9731651436</v>
      </c>
      <c r="D433" s="12">
        <v>9731651436</v>
      </c>
      <c r="E433" s="12">
        <f t="shared" si="25"/>
        <v>0</v>
      </c>
      <c r="F433" s="12">
        <f>_xlfn.IFNA(VLOOKUP(A433,'313 expiration'!A$1:E$8,4,FALSE),0)</f>
        <v>0</v>
      </c>
      <c r="G433" s="12">
        <f>_xlfn.IFNA(VLOOKUP(A433,'TIF expiration'!$A$1:$B$3,2,FALSE),0)</f>
        <v>0</v>
      </c>
      <c r="H433" s="49">
        <v>0.85599999999999998</v>
      </c>
      <c r="I433">
        <v>0.90600000000000003</v>
      </c>
      <c r="J433" s="49">
        <f t="shared" si="26"/>
        <v>5.0000000000000044E-2</v>
      </c>
      <c r="K433" s="49">
        <f t="shared" si="27"/>
        <v>0</v>
      </c>
      <c r="L433" s="49">
        <f t="shared" si="28"/>
        <v>0</v>
      </c>
    </row>
    <row r="434" spans="1:12" x14ac:dyDescent="0.25">
      <c r="A434" s="56">
        <v>106901</v>
      </c>
      <c r="B434" t="s">
        <v>626</v>
      </c>
      <c r="C434" s="12">
        <v>1030459993</v>
      </c>
      <c r="D434" s="12">
        <v>1020420459</v>
      </c>
      <c r="E434" s="12">
        <f t="shared" si="25"/>
        <v>20079068</v>
      </c>
      <c r="F434" s="12">
        <f>_xlfn.IFNA(VLOOKUP(A434,'313 expiration'!A$1:E$8,4,FALSE),0)</f>
        <v>0</v>
      </c>
      <c r="G434" s="12">
        <f>_xlfn.IFNA(VLOOKUP(A434,'TIF expiration'!$A$1:$B$3,2,FALSE),0)</f>
        <v>0</v>
      </c>
      <c r="H434" s="49">
        <v>0.91639999999999999</v>
      </c>
      <c r="I434">
        <v>0.96640000000000004</v>
      </c>
      <c r="J434" s="49">
        <f t="shared" si="26"/>
        <v>5.0000000000000044E-2</v>
      </c>
      <c r="K434" s="49">
        <f t="shared" si="27"/>
        <v>0</v>
      </c>
      <c r="L434" s="49">
        <f t="shared" si="28"/>
        <v>0</v>
      </c>
    </row>
    <row r="435" spans="1:12" x14ac:dyDescent="0.25">
      <c r="A435" s="56">
        <v>107901</v>
      </c>
      <c r="B435" t="s">
        <v>625</v>
      </c>
      <c r="C435" s="12">
        <v>1603920887</v>
      </c>
      <c r="D435" s="12">
        <v>1603920887</v>
      </c>
      <c r="E435" s="12">
        <f t="shared" si="25"/>
        <v>0</v>
      </c>
      <c r="F435" s="12">
        <f>_xlfn.IFNA(VLOOKUP(A435,'313 expiration'!A$1:E$8,4,FALSE),0)</f>
        <v>0</v>
      </c>
      <c r="G435" s="12">
        <f>_xlfn.IFNA(VLOOKUP(A435,'TIF expiration'!$A$1:$B$3,2,FALSE),0)</f>
        <v>0</v>
      </c>
      <c r="H435" s="49">
        <v>0.88649999999999995</v>
      </c>
      <c r="I435">
        <v>0.9365</v>
      </c>
      <c r="J435" s="49">
        <f t="shared" si="26"/>
        <v>5.0000000000000044E-2</v>
      </c>
      <c r="K435" s="49">
        <f t="shared" si="27"/>
        <v>0</v>
      </c>
      <c r="L435" s="49">
        <f t="shared" si="28"/>
        <v>0</v>
      </c>
    </row>
    <row r="436" spans="1:12" x14ac:dyDescent="0.25">
      <c r="A436" s="56">
        <v>107902</v>
      </c>
      <c r="B436" t="s">
        <v>624</v>
      </c>
      <c r="C436" s="12">
        <v>862674735</v>
      </c>
      <c r="D436" s="12">
        <v>803339101</v>
      </c>
      <c r="E436" s="12">
        <f t="shared" si="25"/>
        <v>118671268</v>
      </c>
      <c r="F436" s="12">
        <f>_xlfn.IFNA(VLOOKUP(A436,'313 expiration'!A$1:E$8,4,FALSE),0)</f>
        <v>0</v>
      </c>
      <c r="G436" s="12">
        <f>_xlfn.IFNA(VLOOKUP(A436,'TIF expiration'!$A$1:$B$3,2,FALSE),0)</f>
        <v>0</v>
      </c>
      <c r="H436" s="49">
        <v>0.85470000000000002</v>
      </c>
      <c r="I436">
        <v>0.99299999999999999</v>
      </c>
      <c r="J436" s="49">
        <f t="shared" si="26"/>
        <v>0.08</v>
      </c>
      <c r="K436" s="49">
        <f t="shared" si="27"/>
        <v>5.8299999999999977E-2</v>
      </c>
      <c r="L436" s="49">
        <f t="shared" si="28"/>
        <v>0</v>
      </c>
    </row>
    <row r="437" spans="1:12" x14ac:dyDescent="0.25">
      <c r="A437" s="56">
        <v>107904</v>
      </c>
      <c r="B437" t="s">
        <v>623</v>
      </c>
      <c r="C437" s="12">
        <v>251769782</v>
      </c>
      <c r="D437" s="12">
        <v>251769782</v>
      </c>
      <c r="E437" s="12">
        <f t="shared" si="25"/>
        <v>0</v>
      </c>
      <c r="F437" s="12">
        <f>_xlfn.IFNA(VLOOKUP(A437,'313 expiration'!A$1:E$8,4,FALSE),0)</f>
        <v>0</v>
      </c>
      <c r="G437" s="12">
        <f>_xlfn.IFNA(VLOOKUP(A437,'TIF expiration'!$A$1:$B$3,2,FALSE),0)</f>
        <v>0</v>
      </c>
      <c r="H437" s="49">
        <v>0.91639999999999999</v>
      </c>
      <c r="I437">
        <v>1.0547</v>
      </c>
      <c r="J437" s="49">
        <f t="shared" si="26"/>
        <v>0.08</v>
      </c>
      <c r="K437" s="49">
        <f t="shared" si="27"/>
        <v>5.8299999999999977E-2</v>
      </c>
      <c r="L437" s="49">
        <f t="shared" si="28"/>
        <v>0</v>
      </c>
    </row>
    <row r="438" spans="1:12" x14ac:dyDescent="0.25">
      <c r="A438" s="56">
        <v>107905</v>
      </c>
      <c r="B438" t="s">
        <v>622</v>
      </c>
      <c r="C438" s="12">
        <v>730221613</v>
      </c>
      <c r="D438" s="12">
        <v>699014572</v>
      </c>
      <c r="E438" s="12">
        <f t="shared" si="25"/>
        <v>62414082</v>
      </c>
      <c r="F438" s="12">
        <f>_xlfn.IFNA(VLOOKUP(A438,'313 expiration'!A$1:E$8,4,FALSE),0)</f>
        <v>0</v>
      </c>
      <c r="G438" s="12">
        <f>_xlfn.IFNA(VLOOKUP(A438,'TIF expiration'!$A$1:$B$3,2,FALSE),0)</f>
        <v>0</v>
      </c>
      <c r="H438" s="49">
        <v>0.87039999999999995</v>
      </c>
      <c r="I438">
        <v>0.9204</v>
      </c>
      <c r="J438" s="49">
        <f t="shared" si="26"/>
        <v>5.0000000000000044E-2</v>
      </c>
      <c r="K438" s="49">
        <f t="shared" si="27"/>
        <v>0</v>
      </c>
      <c r="L438" s="49">
        <f t="shared" si="28"/>
        <v>0</v>
      </c>
    </row>
    <row r="439" spans="1:12" x14ac:dyDescent="0.25">
      <c r="A439" s="56">
        <v>107906</v>
      </c>
      <c r="B439" t="s">
        <v>621</v>
      </c>
      <c r="C439" s="12">
        <v>1678211987</v>
      </c>
      <c r="D439" s="12">
        <v>1678211987</v>
      </c>
      <c r="E439" s="12">
        <f t="shared" si="25"/>
        <v>0</v>
      </c>
      <c r="F439" s="12">
        <f>_xlfn.IFNA(VLOOKUP(A439,'313 expiration'!A$1:E$8,4,FALSE),0)</f>
        <v>0</v>
      </c>
      <c r="G439" s="12">
        <f>_xlfn.IFNA(VLOOKUP(A439,'TIF expiration'!$A$1:$B$3,2,FALSE),0)</f>
        <v>0</v>
      </c>
      <c r="H439" s="49">
        <v>0.90959999999999996</v>
      </c>
      <c r="I439">
        <v>0.95960000000000001</v>
      </c>
      <c r="J439" s="49">
        <f t="shared" si="26"/>
        <v>5.0000000000000044E-2</v>
      </c>
      <c r="K439" s="49">
        <f t="shared" si="27"/>
        <v>0</v>
      </c>
      <c r="L439" s="49">
        <f t="shared" si="28"/>
        <v>0</v>
      </c>
    </row>
    <row r="440" spans="1:12" x14ac:dyDescent="0.25">
      <c r="A440" s="56">
        <v>107907</v>
      </c>
      <c r="B440" t="s">
        <v>620</v>
      </c>
      <c r="C440" s="12">
        <v>52078988</v>
      </c>
      <c r="D440" s="12">
        <v>50945196</v>
      </c>
      <c r="E440" s="12">
        <f t="shared" si="25"/>
        <v>2267584</v>
      </c>
      <c r="F440" s="12">
        <f>_xlfn.IFNA(VLOOKUP(A440,'313 expiration'!A$1:E$8,4,FALSE),0)</f>
        <v>0</v>
      </c>
      <c r="G440" s="12">
        <f>_xlfn.IFNA(VLOOKUP(A440,'TIF expiration'!$A$1:$B$3,2,FALSE),0)</f>
        <v>0</v>
      </c>
      <c r="H440" s="49">
        <v>0.82469999999999999</v>
      </c>
      <c r="I440">
        <v>0.96300000000000008</v>
      </c>
      <c r="J440" s="49">
        <f t="shared" si="26"/>
        <v>0.08</v>
      </c>
      <c r="K440" s="49">
        <f t="shared" si="27"/>
        <v>5.8300000000000088E-2</v>
      </c>
      <c r="L440" s="49">
        <f t="shared" si="28"/>
        <v>0</v>
      </c>
    </row>
    <row r="441" spans="1:12" x14ac:dyDescent="0.25">
      <c r="A441" s="56">
        <v>107908</v>
      </c>
      <c r="B441" t="s">
        <v>619</v>
      </c>
      <c r="C441" s="12">
        <v>44939715</v>
      </c>
      <c r="D441" s="12">
        <v>44939715</v>
      </c>
      <c r="E441" s="12">
        <f t="shared" si="25"/>
        <v>0</v>
      </c>
      <c r="F441" s="12">
        <f>_xlfn.IFNA(VLOOKUP(A441,'313 expiration'!A$1:E$8,4,FALSE),0)</f>
        <v>0</v>
      </c>
      <c r="G441" s="12">
        <f>_xlfn.IFNA(VLOOKUP(A441,'TIF expiration'!$A$1:$B$3,2,FALSE),0)</f>
        <v>0</v>
      </c>
      <c r="H441" s="49">
        <v>0.83789999999999998</v>
      </c>
      <c r="I441">
        <v>0.88790000000000002</v>
      </c>
      <c r="J441" s="49">
        <f t="shared" si="26"/>
        <v>5.0000000000000044E-2</v>
      </c>
      <c r="K441" s="49">
        <f t="shared" si="27"/>
        <v>0</v>
      </c>
      <c r="L441" s="49">
        <f t="shared" si="28"/>
        <v>0</v>
      </c>
    </row>
    <row r="442" spans="1:12" x14ac:dyDescent="0.25">
      <c r="A442" s="56">
        <v>107910</v>
      </c>
      <c r="B442" t="s">
        <v>618</v>
      </c>
      <c r="C442" s="12">
        <v>220826120</v>
      </c>
      <c r="D442" s="12">
        <v>210975638</v>
      </c>
      <c r="E442" s="12">
        <f t="shared" si="25"/>
        <v>19700964</v>
      </c>
      <c r="F442" s="12">
        <f>_xlfn.IFNA(VLOOKUP(A442,'313 expiration'!A$1:E$8,4,FALSE),0)</f>
        <v>0</v>
      </c>
      <c r="G442" s="12">
        <f>_xlfn.IFNA(VLOOKUP(A442,'TIF expiration'!$A$1:$B$3,2,FALSE),0)</f>
        <v>0</v>
      </c>
      <c r="H442" s="49">
        <v>0.89959999999999996</v>
      </c>
      <c r="I442">
        <v>0.9496</v>
      </c>
      <c r="J442" s="49">
        <f t="shared" si="26"/>
        <v>5.0000000000000044E-2</v>
      </c>
      <c r="K442" s="49">
        <f t="shared" si="27"/>
        <v>0</v>
      </c>
      <c r="L442" s="49">
        <f t="shared" si="28"/>
        <v>0</v>
      </c>
    </row>
    <row r="443" spans="1:12" x14ac:dyDescent="0.25">
      <c r="A443" s="56">
        <v>108902</v>
      </c>
      <c r="B443" t="s">
        <v>617</v>
      </c>
      <c r="C443" s="12">
        <v>1657448830</v>
      </c>
      <c r="D443" s="12">
        <v>1657448830</v>
      </c>
      <c r="E443" s="12">
        <f t="shared" si="25"/>
        <v>0</v>
      </c>
      <c r="F443" s="12">
        <f>_xlfn.IFNA(VLOOKUP(A443,'313 expiration'!A$1:E$8,4,FALSE),0)</f>
        <v>0</v>
      </c>
      <c r="G443" s="12">
        <f>_xlfn.IFNA(VLOOKUP(A443,'TIF expiration'!$A$1:$B$3,2,FALSE),0)</f>
        <v>0</v>
      </c>
      <c r="H443" s="49">
        <v>0.85309999999999997</v>
      </c>
      <c r="I443">
        <v>0.99140000000000006</v>
      </c>
      <c r="J443" s="49">
        <f t="shared" si="26"/>
        <v>0.08</v>
      </c>
      <c r="K443" s="49">
        <f t="shared" si="27"/>
        <v>5.8300000000000088E-2</v>
      </c>
      <c r="L443" s="49">
        <f t="shared" si="28"/>
        <v>0</v>
      </c>
    </row>
    <row r="444" spans="1:12" x14ac:dyDescent="0.25">
      <c r="A444" s="56">
        <v>108903</v>
      </c>
      <c r="B444" t="s">
        <v>616</v>
      </c>
      <c r="C444" s="12">
        <v>380658780</v>
      </c>
      <c r="D444" s="12">
        <v>380658780</v>
      </c>
      <c r="E444" s="12">
        <f t="shared" si="25"/>
        <v>0</v>
      </c>
      <c r="F444" s="12">
        <f>_xlfn.IFNA(VLOOKUP(A444,'313 expiration'!A$1:E$8,4,FALSE),0)</f>
        <v>0</v>
      </c>
      <c r="G444" s="12">
        <f>_xlfn.IFNA(VLOOKUP(A444,'TIF expiration'!$A$1:$B$3,2,FALSE),0)</f>
        <v>0</v>
      </c>
      <c r="H444" s="49">
        <v>0.89419999999999999</v>
      </c>
      <c r="I444">
        <v>1.0325</v>
      </c>
      <c r="J444" s="49">
        <f t="shared" si="26"/>
        <v>0.08</v>
      </c>
      <c r="K444" s="49">
        <f t="shared" si="27"/>
        <v>5.8299999999999977E-2</v>
      </c>
      <c r="L444" s="49">
        <f t="shared" si="28"/>
        <v>0</v>
      </c>
    </row>
    <row r="445" spans="1:12" x14ac:dyDescent="0.25">
      <c r="A445" s="56">
        <v>108904</v>
      </c>
      <c r="B445" t="s">
        <v>615</v>
      </c>
      <c r="C445" s="12">
        <v>7312201889</v>
      </c>
      <c r="D445" s="12">
        <v>7312201889</v>
      </c>
      <c r="E445" s="12">
        <f t="shared" si="25"/>
        <v>0</v>
      </c>
      <c r="F445" s="12">
        <f>_xlfn.IFNA(VLOOKUP(A445,'313 expiration'!A$1:E$8,4,FALSE),0)</f>
        <v>0</v>
      </c>
      <c r="G445" s="12">
        <f>_xlfn.IFNA(VLOOKUP(A445,'TIF expiration'!$A$1:$B$3,2,FALSE),0)</f>
        <v>0</v>
      </c>
      <c r="H445" s="49">
        <v>0.90590000000000004</v>
      </c>
      <c r="I445">
        <v>1.0524</v>
      </c>
      <c r="J445" s="49">
        <f t="shared" si="26"/>
        <v>0.08</v>
      </c>
      <c r="K445" s="49">
        <f t="shared" si="27"/>
        <v>6.6499999999999962E-2</v>
      </c>
      <c r="L445" s="49">
        <f t="shared" si="28"/>
        <v>0</v>
      </c>
    </row>
    <row r="446" spans="1:12" x14ac:dyDescent="0.25">
      <c r="A446" s="56">
        <v>108905</v>
      </c>
      <c r="B446" t="s">
        <v>614</v>
      </c>
      <c r="C446" s="12">
        <v>603975017</v>
      </c>
      <c r="D446" s="12">
        <v>603975017</v>
      </c>
      <c r="E446" s="12">
        <f t="shared" si="25"/>
        <v>0</v>
      </c>
      <c r="F446" s="12">
        <f>_xlfn.IFNA(VLOOKUP(A446,'313 expiration'!A$1:E$8,4,FALSE),0)</f>
        <v>0</v>
      </c>
      <c r="G446" s="12">
        <f>_xlfn.IFNA(VLOOKUP(A446,'TIF expiration'!$A$1:$B$3,2,FALSE),0)</f>
        <v>0</v>
      </c>
      <c r="H446" s="49">
        <v>0.87260000000000004</v>
      </c>
      <c r="I446">
        <v>1.0109000000000001</v>
      </c>
      <c r="J446" s="49">
        <f t="shared" si="26"/>
        <v>0.08</v>
      </c>
      <c r="K446" s="49">
        <f t="shared" si="27"/>
        <v>5.8300000000000088E-2</v>
      </c>
      <c r="L446" s="49">
        <f t="shared" si="28"/>
        <v>0</v>
      </c>
    </row>
    <row r="447" spans="1:12" x14ac:dyDescent="0.25">
      <c r="A447" s="56">
        <v>108906</v>
      </c>
      <c r="B447" t="s">
        <v>613</v>
      </c>
      <c r="C447" s="12">
        <v>7874515471</v>
      </c>
      <c r="D447" s="12">
        <v>7874515471</v>
      </c>
      <c r="E447" s="12">
        <f t="shared" si="25"/>
        <v>0</v>
      </c>
      <c r="F447" s="12">
        <f>_xlfn.IFNA(VLOOKUP(A447,'313 expiration'!A$1:E$8,4,FALSE),0)</f>
        <v>0</v>
      </c>
      <c r="G447" s="12">
        <f>_xlfn.IFNA(VLOOKUP(A447,'TIF expiration'!$A$1:$B$3,2,FALSE),0)</f>
        <v>0</v>
      </c>
      <c r="H447" s="49">
        <v>0.91639999999999999</v>
      </c>
      <c r="I447">
        <v>1.0450000000000002</v>
      </c>
      <c r="J447" s="49">
        <f t="shared" si="26"/>
        <v>0.08</v>
      </c>
      <c r="K447" s="49">
        <f t="shared" si="27"/>
        <v>4.8600000000000157E-2</v>
      </c>
      <c r="L447" s="49">
        <f t="shared" si="28"/>
        <v>0</v>
      </c>
    </row>
    <row r="448" spans="1:12" x14ac:dyDescent="0.25">
      <c r="A448" s="56">
        <v>108907</v>
      </c>
      <c r="B448" t="s">
        <v>612</v>
      </c>
      <c r="C448" s="12">
        <v>625698803</v>
      </c>
      <c r="D448" s="12">
        <v>625698803</v>
      </c>
      <c r="E448" s="12">
        <f t="shared" si="25"/>
        <v>0</v>
      </c>
      <c r="F448" s="12">
        <f>_xlfn.IFNA(VLOOKUP(A448,'313 expiration'!A$1:E$8,4,FALSE),0)</f>
        <v>0</v>
      </c>
      <c r="G448" s="12">
        <f>_xlfn.IFNA(VLOOKUP(A448,'TIF expiration'!$A$1:$B$3,2,FALSE),0)</f>
        <v>0</v>
      </c>
      <c r="H448" s="49">
        <v>0.87509999999999999</v>
      </c>
      <c r="I448">
        <v>1.0119</v>
      </c>
      <c r="J448" s="49">
        <f t="shared" si="26"/>
        <v>0.08</v>
      </c>
      <c r="K448" s="49">
        <f t="shared" si="27"/>
        <v>5.6800000000000031E-2</v>
      </c>
      <c r="L448" s="49">
        <f t="shared" si="28"/>
        <v>0</v>
      </c>
    </row>
    <row r="449" spans="1:12" x14ac:dyDescent="0.25">
      <c r="A449" s="56">
        <v>108908</v>
      </c>
      <c r="B449" t="s">
        <v>611</v>
      </c>
      <c r="C449" s="12">
        <v>2359586801</v>
      </c>
      <c r="D449" s="12">
        <v>2359586801</v>
      </c>
      <c r="E449" s="12">
        <f t="shared" si="25"/>
        <v>0</v>
      </c>
      <c r="F449" s="12">
        <f>_xlfn.IFNA(VLOOKUP(A449,'313 expiration'!A$1:E$8,4,FALSE),0)</f>
        <v>0</v>
      </c>
      <c r="G449" s="12">
        <f>_xlfn.IFNA(VLOOKUP(A449,'TIF expiration'!$A$1:$B$3,2,FALSE),0)</f>
        <v>0</v>
      </c>
      <c r="H449" s="49">
        <v>0.88970000000000005</v>
      </c>
      <c r="I449">
        <v>1.028</v>
      </c>
      <c r="J449" s="49">
        <f t="shared" si="26"/>
        <v>0.08</v>
      </c>
      <c r="K449" s="49">
        <f t="shared" si="27"/>
        <v>5.8299999999999977E-2</v>
      </c>
      <c r="L449" s="49">
        <f t="shared" si="28"/>
        <v>0</v>
      </c>
    </row>
    <row r="450" spans="1:12" x14ac:dyDescent="0.25">
      <c r="A450" s="56">
        <v>108909</v>
      </c>
      <c r="B450" t="s">
        <v>610</v>
      </c>
      <c r="C450" s="12">
        <v>5143586083</v>
      </c>
      <c r="D450" s="12">
        <v>5143586083</v>
      </c>
      <c r="E450" s="12">
        <f t="shared" si="25"/>
        <v>0</v>
      </c>
      <c r="F450" s="12">
        <f>_xlfn.IFNA(VLOOKUP(A450,'313 expiration'!A$1:E$8,4,FALSE),0)</f>
        <v>0</v>
      </c>
      <c r="G450" s="12">
        <f>_xlfn.IFNA(VLOOKUP(A450,'TIF expiration'!$A$1:$B$3,2,FALSE),0)</f>
        <v>0</v>
      </c>
      <c r="H450" s="49">
        <v>0.88070000000000004</v>
      </c>
      <c r="I450">
        <v>1.0507</v>
      </c>
      <c r="J450" s="49">
        <f t="shared" si="26"/>
        <v>0.08</v>
      </c>
      <c r="K450" s="49">
        <f t="shared" si="27"/>
        <v>8.9999999999999927E-2</v>
      </c>
      <c r="L450" s="49">
        <f t="shared" si="28"/>
        <v>0</v>
      </c>
    </row>
    <row r="451" spans="1:12" x14ac:dyDescent="0.25">
      <c r="A451" s="56">
        <v>108910</v>
      </c>
      <c r="B451" t="s">
        <v>609</v>
      </c>
      <c r="C451" s="12">
        <v>194700700</v>
      </c>
      <c r="D451" s="12">
        <v>194700700</v>
      </c>
      <c r="E451" s="12">
        <f t="shared" ref="E451:E514" si="29">(C451-D451)*2</f>
        <v>0</v>
      </c>
      <c r="F451" s="12">
        <f>_xlfn.IFNA(VLOOKUP(A451,'313 expiration'!A$1:E$8,4,FALSE),0)</f>
        <v>0</v>
      </c>
      <c r="G451" s="12">
        <f>_xlfn.IFNA(VLOOKUP(A451,'TIF expiration'!$A$1:$B$3,2,FALSE),0)</f>
        <v>0</v>
      </c>
      <c r="H451" s="49">
        <v>0.86040000000000005</v>
      </c>
      <c r="I451">
        <v>0.91</v>
      </c>
      <c r="J451" s="49">
        <f t="shared" ref="J451:J514" si="30">MAX(0,MIN(0.08,I451-H451))</f>
        <v>4.9599999999999977E-2</v>
      </c>
      <c r="K451" s="49">
        <f t="shared" ref="K451:K514" si="31">MIN(0.09,I451-H451-J451)</f>
        <v>0</v>
      </c>
      <c r="L451" s="49">
        <f t="shared" si="28"/>
        <v>0</v>
      </c>
    </row>
    <row r="452" spans="1:12" x14ac:dyDescent="0.25">
      <c r="A452" s="56">
        <v>108911</v>
      </c>
      <c r="B452" t="s">
        <v>608</v>
      </c>
      <c r="C452" s="12">
        <v>3488727373</v>
      </c>
      <c r="D452" s="12">
        <v>3488727373</v>
      </c>
      <c r="E452" s="12">
        <f t="shared" si="29"/>
        <v>0</v>
      </c>
      <c r="F452" s="12">
        <f>_xlfn.IFNA(VLOOKUP(A452,'313 expiration'!A$1:E$8,4,FALSE),0)</f>
        <v>0</v>
      </c>
      <c r="G452" s="12">
        <f>_xlfn.IFNA(VLOOKUP(A452,'TIF expiration'!$A$1:$B$3,2,FALSE),0)</f>
        <v>0</v>
      </c>
      <c r="H452" s="49">
        <v>0.91090000000000004</v>
      </c>
      <c r="I452">
        <v>1.0492000000000001</v>
      </c>
      <c r="J452" s="49">
        <f t="shared" si="30"/>
        <v>0.08</v>
      </c>
      <c r="K452" s="49">
        <f t="shared" si="31"/>
        <v>5.8300000000000088E-2</v>
      </c>
      <c r="L452" s="49">
        <f t="shared" si="28"/>
        <v>0</v>
      </c>
    </row>
    <row r="453" spans="1:12" x14ac:dyDescent="0.25">
      <c r="A453" s="56">
        <v>108912</v>
      </c>
      <c r="B453" t="s">
        <v>607</v>
      </c>
      <c r="C453" s="12">
        <v>2691560766</v>
      </c>
      <c r="D453" s="12">
        <v>2691560766</v>
      </c>
      <c r="E453" s="12">
        <f t="shared" si="29"/>
        <v>0</v>
      </c>
      <c r="F453" s="12">
        <f>_xlfn.IFNA(VLOOKUP(A453,'313 expiration'!A$1:E$8,4,FALSE),0)</f>
        <v>0</v>
      </c>
      <c r="G453" s="12">
        <f>_xlfn.IFNA(VLOOKUP(A453,'TIF expiration'!$A$1:$B$3,2,FALSE),0)</f>
        <v>0</v>
      </c>
      <c r="H453" s="49">
        <v>0.90610000000000002</v>
      </c>
      <c r="I453">
        <v>1.0683</v>
      </c>
      <c r="J453" s="49">
        <f t="shared" si="30"/>
        <v>0.08</v>
      </c>
      <c r="K453" s="49">
        <f t="shared" si="31"/>
        <v>8.2200000000000009E-2</v>
      </c>
      <c r="L453" s="49">
        <f t="shared" si="28"/>
        <v>0</v>
      </c>
    </row>
    <row r="454" spans="1:12" x14ac:dyDescent="0.25">
      <c r="A454" s="56">
        <v>108913</v>
      </c>
      <c r="B454" t="s">
        <v>606</v>
      </c>
      <c r="C454" s="12">
        <v>2546595643</v>
      </c>
      <c r="D454" s="12">
        <v>2546595643</v>
      </c>
      <c r="E454" s="12">
        <f t="shared" si="29"/>
        <v>0</v>
      </c>
      <c r="F454" s="12">
        <f>_xlfn.IFNA(VLOOKUP(A454,'313 expiration'!A$1:E$8,4,FALSE),0)</f>
        <v>0</v>
      </c>
      <c r="G454" s="12">
        <f>_xlfn.IFNA(VLOOKUP(A454,'TIF expiration'!$A$1:$B$3,2,FALSE),0)</f>
        <v>0</v>
      </c>
      <c r="H454" s="49">
        <v>0.88019999999999998</v>
      </c>
      <c r="I454">
        <v>0.99890000000000001</v>
      </c>
      <c r="J454" s="49">
        <f t="shared" si="30"/>
        <v>0.08</v>
      </c>
      <c r="K454" s="49">
        <f t="shared" si="31"/>
        <v>3.8700000000000026E-2</v>
      </c>
      <c r="L454" s="49">
        <f t="shared" ref="L454:L517" si="32">I454-H454-J454-K454</f>
        <v>0</v>
      </c>
    </row>
    <row r="455" spans="1:12" x14ac:dyDescent="0.25">
      <c r="A455" s="56">
        <v>108914</v>
      </c>
      <c r="B455" t="s">
        <v>605</v>
      </c>
      <c r="C455" s="12">
        <v>112483934</v>
      </c>
      <c r="D455" s="12">
        <v>112483934</v>
      </c>
      <c r="E455" s="12">
        <f t="shared" si="29"/>
        <v>0</v>
      </c>
      <c r="F455" s="12">
        <f>_xlfn.IFNA(VLOOKUP(A455,'313 expiration'!A$1:E$8,4,FALSE),0)</f>
        <v>0</v>
      </c>
      <c r="G455" s="12">
        <f>_xlfn.IFNA(VLOOKUP(A455,'TIF expiration'!$A$1:$B$3,2,FALSE),0)</f>
        <v>0</v>
      </c>
      <c r="H455" s="49">
        <v>0.91639999999999999</v>
      </c>
      <c r="I455">
        <v>1.0548</v>
      </c>
      <c r="J455" s="49">
        <f t="shared" si="30"/>
        <v>0.08</v>
      </c>
      <c r="K455" s="49">
        <f t="shared" si="31"/>
        <v>5.8399999999999966E-2</v>
      </c>
      <c r="L455" s="49">
        <f t="shared" si="32"/>
        <v>0</v>
      </c>
    </row>
    <row r="456" spans="1:12" x14ac:dyDescent="0.25">
      <c r="A456" s="56">
        <v>108915</v>
      </c>
      <c r="B456" t="s">
        <v>604</v>
      </c>
      <c r="C456" s="12">
        <v>144858065</v>
      </c>
      <c r="D456" s="12">
        <v>144858065</v>
      </c>
      <c r="E456" s="12">
        <f t="shared" si="29"/>
        <v>0</v>
      </c>
      <c r="F456" s="12">
        <f>_xlfn.IFNA(VLOOKUP(A456,'313 expiration'!A$1:E$8,4,FALSE),0)</f>
        <v>0</v>
      </c>
      <c r="G456" s="12">
        <f>_xlfn.IFNA(VLOOKUP(A456,'TIF expiration'!$A$1:$B$3,2,FALSE),0)</f>
        <v>0</v>
      </c>
      <c r="H456" s="49">
        <v>0.91639999999999999</v>
      </c>
      <c r="I456">
        <v>0.95640000000000003</v>
      </c>
      <c r="J456" s="49">
        <f t="shared" si="30"/>
        <v>4.0000000000000036E-2</v>
      </c>
      <c r="K456" s="49">
        <f t="shared" si="31"/>
        <v>0</v>
      </c>
      <c r="L456" s="49">
        <f t="shared" si="32"/>
        <v>0</v>
      </c>
    </row>
    <row r="457" spans="1:12" x14ac:dyDescent="0.25">
      <c r="A457" s="56">
        <v>108916</v>
      </c>
      <c r="B457" t="s">
        <v>603</v>
      </c>
      <c r="C457" s="12">
        <v>746826653</v>
      </c>
      <c r="D457" s="12">
        <v>746826653</v>
      </c>
      <c r="E457" s="12">
        <f t="shared" si="29"/>
        <v>0</v>
      </c>
      <c r="F457" s="12">
        <f>_xlfn.IFNA(VLOOKUP(A457,'313 expiration'!A$1:E$8,4,FALSE),0)</f>
        <v>0</v>
      </c>
      <c r="G457" s="12">
        <f>_xlfn.IFNA(VLOOKUP(A457,'TIF expiration'!$A$1:$B$3,2,FALSE),0)</f>
        <v>0</v>
      </c>
      <c r="H457" s="49">
        <v>0.87009999999999998</v>
      </c>
      <c r="I457">
        <v>1.0084</v>
      </c>
      <c r="J457" s="49">
        <f t="shared" si="30"/>
        <v>0.08</v>
      </c>
      <c r="K457" s="49">
        <f t="shared" si="31"/>
        <v>5.8299999999999977E-2</v>
      </c>
      <c r="L457" s="49">
        <f t="shared" si="32"/>
        <v>0</v>
      </c>
    </row>
    <row r="458" spans="1:12" x14ac:dyDescent="0.25">
      <c r="A458" s="56">
        <v>109901</v>
      </c>
      <c r="B458" t="s">
        <v>602</v>
      </c>
      <c r="C458" s="12">
        <v>105290932</v>
      </c>
      <c r="D458" s="12">
        <v>105290932</v>
      </c>
      <c r="E458" s="12">
        <f t="shared" si="29"/>
        <v>0</v>
      </c>
      <c r="F458" s="12">
        <f>_xlfn.IFNA(VLOOKUP(A458,'313 expiration'!A$1:E$8,4,FALSE),0)</f>
        <v>0</v>
      </c>
      <c r="G458" s="12">
        <f>_xlfn.IFNA(VLOOKUP(A458,'TIF expiration'!$A$1:$B$3,2,FALSE),0)</f>
        <v>0</v>
      </c>
      <c r="H458" s="49">
        <v>0.89410000000000001</v>
      </c>
      <c r="I458">
        <v>0.99450000000000005</v>
      </c>
      <c r="J458" s="49">
        <f t="shared" si="30"/>
        <v>0.08</v>
      </c>
      <c r="K458" s="49">
        <f t="shared" si="31"/>
        <v>2.0400000000000043E-2</v>
      </c>
      <c r="L458" s="49">
        <f t="shared" si="32"/>
        <v>0</v>
      </c>
    </row>
    <row r="459" spans="1:12" x14ac:dyDescent="0.25">
      <c r="A459" s="56">
        <v>109902</v>
      </c>
      <c r="B459" t="s">
        <v>601</v>
      </c>
      <c r="C459" s="12">
        <v>104975399</v>
      </c>
      <c r="D459" s="12">
        <v>104975399</v>
      </c>
      <c r="E459" s="12">
        <f t="shared" si="29"/>
        <v>0</v>
      </c>
      <c r="F459" s="12">
        <f>_xlfn.IFNA(VLOOKUP(A459,'313 expiration'!A$1:E$8,4,FALSE),0)</f>
        <v>0</v>
      </c>
      <c r="G459" s="12">
        <f>_xlfn.IFNA(VLOOKUP(A459,'TIF expiration'!$A$1:$B$3,2,FALSE),0)</f>
        <v>0</v>
      </c>
      <c r="H459" s="49">
        <v>0.84730000000000005</v>
      </c>
      <c r="I459">
        <v>0.98560000000000003</v>
      </c>
      <c r="J459" s="49">
        <f t="shared" si="30"/>
        <v>0.08</v>
      </c>
      <c r="K459" s="49">
        <f t="shared" si="31"/>
        <v>5.8299999999999977E-2</v>
      </c>
      <c r="L459" s="49">
        <f t="shared" si="32"/>
        <v>0</v>
      </c>
    </row>
    <row r="460" spans="1:12" x14ac:dyDescent="0.25">
      <c r="A460" s="56">
        <v>109903</v>
      </c>
      <c r="B460" t="s">
        <v>600</v>
      </c>
      <c r="C460" s="12">
        <v>99021843</v>
      </c>
      <c r="D460" s="12">
        <v>99021843</v>
      </c>
      <c r="E460" s="12">
        <f t="shared" si="29"/>
        <v>0</v>
      </c>
      <c r="F460" s="12">
        <f>_xlfn.IFNA(VLOOKUP(A460,'313 expiration'!A$1:E$8,4,FALSE),0)</f>
        <v>0</v>
      </c>
      <c r="G460" s="12">
        <f>_xlfn.IFNA(VLOOKUP(A460,'TIF expiration'!$A$1:$B$3,2,FALSE),0)</f>
        <v>0</v>
      </c>
      <c r="H460" s="49">
        <v>0.91639999999999999</v>
      </c>
      <c r="I460">
        <v>1.0547</v>
      </c>
      <c r="J460" s="49">
        <f t="shared" si="30"/>
        <v>0.08</v>
      </c>
      <c r="K460" s="49">
        <f t="shared" si="31"/>
        <v>5.8299999999999977E-2</v>
      </c>
      <c r="L460" s="49">
        <f t="shared" si="32"/>
        <v>0</v>
      </c>
    </row>
    <row r="461" spans="1:12" x14ac:dyDescent="0.25">
      <c r="A461" s="56">
        <v>109904</v>
      </c>
      <c r="B461" t="s">
        <v>599</v>
      </c>
      <c r="C461" s="12">
        <v>751964679</v>
      </c>
      <c r="D461" s="12">
        <v>751964679</v>
      </c>
      <c r="E461" s="12">
        <f t="shared" si="29"/>
        <v>0</v>
      </c>
      <c r="F461" s="12">
        <f>_xlfn.IFNA(VLOOKUP(A461,'313 expiration'!A$1:E$8,4,FALSE),0)</f>
        <v>0</v>
      </c>
      <c r="G461" s="12">
        <f>_xlfn.IFNA(VLOOKUP(A461,'TIF expiration'!$A$1:$B$3,2,FALSE),0)</f>
        <v>0</v>
      </c>
      <c r="H461" s="49">
        <v>0.91639999999999999</v>
      </c>
      <c r="I461">
        <v>1.0417000000000001</v>
      </c>
      <c r="J461" s="49">
        <f t="shared" si="30"/>
        <v>0.08</v>
      </c>
      <c r="K461" s="49">
        <f t="shared" si="31"/>
        <v>4.5300000000000076E-2</v>
      </c>
      <c r="L461" s="49">
        <f t="shared" si="32"/>
        <v>0</v>
      </c>
    </row>
    <row r="462" spans="1:12" x14ac:dyDescent="0.25">
      <c r="A462" s="56">
        <v>109905</v>
      </c>
      <c r="B462" t="s">
        <v>598</v>
      </c>
      <c r="C462" s="12">
        <v>107083276</v>
      </c>
      <c r="D462" s="12">
        <v>107083276</v>
      </c>
      <c r="E462" s="12">
        <f t="shared" si="29"/>
        <v>0</v>
      </c>
      <c r="F462" s="12">
        <f>_xlfn.IFNA(VLOOKUP(A462,'313 expiration'!A$1:E$8,4,FALSE),0)</f>
        <v>0</v>
      </c>
      <c r="G462" s="12">
        <f>_xlfn.IFNA(VLOOKUP(A462,'TIF expiration'!$A$1:$B$3,2,FALSE),0)</f>
        <v>0</v>
      </c>
      <c r="H462" s="49">
        <v>0.85099999999999998</v>
      </c>
      <c r="I462">
        <v>0.98930000000000007</v>
      </c>
      <c r="J462" s="49">
        <f t="shared" si="30"/>
        <v>0.08</v>
      </c>
      <c r="K462" s="49">
        <f t="shared" si="31"/>
        <v>5.8300000000000088E-2</v>
      </c>
      <c r="L462" s="49">
        <f t="shared" si="32"/>
        <v>0</v>
      </c>
    </row>
    <row r="463" spans="1:12" x14ac:dyDescent="0.25">
      <c r="A463" s="56">
        <v>109907</v>
      </c>
      <c r="B463" t="s">
        <v>597</v>
      </c>
      <c r="C463" s="12">
        <v>238099005</v>
      </c>
      <c r="D463" s="12">
        <v>238099005</v>
      </c>
      <c r="E463" s="12">
        <f t="shared" si="29"/>
        <v>0</v>
      </c>
      <c r="F463" s="12">
        <f>_xlfn.IFNA(VLOOKUP(A463,'313 expiration'!A$1:E$8,4,FALSE),0)</f>
        <v>0</v>
      </c>
      <c r="G463" s="12">
        <f>_xlfn.IFNA(VLOOKUP(A463,'TIF expiration'!$A$1:$B$3,2,FALSE),0)</f>
        <v>0</v>
      </c>
      <c r="H463" s="49">
        <v>0.88849999999999996</v>
      </c>
      <c r="I463">
        <v>1.0268000000000002</v>
      </c>
      <c r="J463" s="49">
        <f t="shared" si="30"/>
        <v>0.08</v>
      </c>
      <c r="K463" s="49">
        <f t="shared" si="31"/>
        <v>5.8300000000000199E-2</v>
      </c>
      <c r="L463" s="49">
        <f t="shared" si="32"/>
        <v>0</v>
      </c>
    </row>
    <row r="464" spans="1:12" x14ac:dyDescent="0.25">
      <c r="A464" s="56">
        <v>109908</v>
      </c>
      <c r="B464" t="s">
        <v>596</v>
      </c>
      <c r="C464" s="12">
        <v>53382528</v>
      </c>
      <c r="D464" s="12">
        <v>53382528</v>
      </c>
      <c r="E464" s="12">
        <f t="shared" si="29"/>
        <v>0</v>
      </c>
      <c r="F464" s="12">
        <f>_xlfn.IFNA(VLOOKUP(A464,'313 expiration'!A$1:E$8,4,FALSE),0)</f>
        <v>0</v>
      </c>
      <c r="G464" s="12">
        <f>_xlfn.IFNA(VLOOKUP(A464,'TIF expiration'!$A$1:$B$3,2,FALSE),0)</f>
        <v>0</v>
      </c>
      <c r="H464" s="49">
        <v>0.91639999999999999</v>
      </c>
      <c r="I464">
        <v>1.0547</v>
      </c>
      <c r="J464" s="49">
        <f t="shared" si="30"/>
        <v>0.08</v>
      </c>
      <c r="K464" s="49">
        <f t="shared" si="31"/>
        <v>5.8299999999999977E-2</v>
      </c>
      <c r="L464" s="49">
        <f t="shared" si="32"/>
        <v>0</v>
      </c>
    </row>
    <row r="465" spans="1:12" x14ac:dyDescent="0.25">
      <c r="A465" s="56">
        <v>109910</v>
      </c>
      <c r="B465" t="s">
        <v>595</v>
      </c>
      <c r="C465" s="12">
        <v>37890806</v>
      </c>
      <c r="D465" s="12">
        <v>37890806</v>
      </c>
      <c r="E465" s="12">
        <f t="shared" si="29"/>
        <v>0</v>
      </c>
      <c r="F465" s="12">
        <f>_xlfn.IFNA(VLOOKUP(A465,'313 expiration'!A$1:E$8,4,FALSE),0)</f>
        <v>0</v>
      </c>
      <c r="G465" s="12">
        <f>_xlfn.IFNA(VLOOKUP(A465,'TIF expiration'!$A$1:$B$3,2,FALSE),0)</f>
        <v>0</v>
      </c>
      <c r="H465" s="49">
        <v>0.86519999999999997</v>
      </c>
      <c r="I465">
        <v>1.0035000000000001</v>
      </c>
      <c r="J465" s="49">
        <f t="shared" si="30"/>
        <v>0.08</v>
      </c>
      <c r="K465" s="49">
        <f t="shared" si="31"/>
        <v>5.8300000000000088E-2</v>
      </c>
      <c r="L465" s="49">
        <f t="shared" si="32"/>
        <v>0</v>
      </c>
    </row>
    <row r="466" spans="1:12" x14ac:dyDescent="0.25">
      <c r="A466" s="56">
        <v>109911</v>
      </c>
      <c r="B466" t="s">
        <v>594</v>
      </c>
      <c r="C466" s="12">
        <v>690244076</v>
      </c>
      <c r="D466" s="12">
        <v>690244076</v>
      </c>
      <c r="E466" s="12">
        <f t="shared" si="29"/>
        <v>0</v>
      </c>
      <c r="F466" s="12">
        <f>_xlfn.IFNA(VLOOKUP(A466,'313 expiration'!A$1:E$8,4,FALSE),0)</f>
        <v>0</v>
      </c>
      <c r="G466" s="12">
        <f>_xlfn.IFNA(VLOOKUP(A466,'TIF expiration'!$A$1:$B$3,2,FALSE),0)</f>
        <v>0</v>
      </c>
      <c r="H466" s="49">
        <v>0.89980000000000004</v>
      </c>
      <c r="I466">
        <v>1.0381</v>
      </c>
      <c r="J466" s="49">
        <f t="shared" si="30"/>
        <v>0.08</v>
      </c>
      <c r="K466" s="49">
        <f t="shared" si="31"/>
        <v>5.8299999999999977E-2</v>
      </c>
      <c r="L466" s="49">
        <f t="shared" si="32"/>
        <v>0</v>
      </c>
    </row>
    <row r="467" spans="1:12" x14ac:dyDescent="0.25">
      <c r="A467" s="56">
        <v>109912</v>
      </c>
      <c r="B467" t="s">
        <v>593</v>
      </c>
      <c r="C467" s="12">
        <v>97111361</v>
      </c>
      <c r="D467" s="12">
        <v>97111361</v>
      </c>
      <c r="E467" s="12">
        <f t="shared" si="29"/>
        <v>0</v>
      </c>
      <c r="F467" s="12">
        <f>_xlfn.IFNA(VLOOKUP(A467,'313 expiration'!A$1:E$8,4,FALSE),0)</f>
        <v>0</v>
      </c>
      <c r="G467" s="12">
        <f>_xlfn.IFNA(VLOOKUP(A467,'TIF expiration'!$A$1:$B$3,2,FALSE),0)</f>
        <v>0</v>
      </c>
      <c r="H467" s="49">
        <v>0.91639999999999999</v>
      </c>
      <c r="I467">
        <v>1.0547</v>
      </c>
      <c r="J467" s="49">
        <f t="shared" si="30"/>
        <v>0.08</v>
      </c>
      <c r="K467" s="49">
        <f t="shared" si="31"/>
        <v>5.8299999999999977E-2</v>
      </c>
      <c r="L467" s="49">
        <f t="shared" si="32"/>
        <v>0</v>
      </c>
    </row>
    <row r="468" spans="1:12" x14ac:dyDescent="0.25">
      <c r="A468" s="56">
        <v>109913</v>
      </c>
      <c r="B468" t="s">
        <v>592</v>
      </c>
      <c r="C468" s="12">
        <v>208133676</v>
      </c>
      <c r="D468" s="12">
        <v>208133676</v>
      </c>
      <c r="E468" s="12">
        <f t="shared" si="29"/>
        <v>0</v>
      </c>
      <c r="F468" s="12">
        <f>_xlfn.IFNA(VLOOKUP(A468,'313 expiration'!A$1:E$8,4,FALSE),0)</f>
        <v>0</v>
      </c>
      <c r="G468" s="12">
        <f>_xlfn.IFNA(VLOOKUP(A468,'TIF expiration'!$A$1:$B$3,2,FALSE),0)</f>
        <v>0</v>
      </c>
      <c r="H468" s="49">
        <v>0.88260000000000005</v>
      </c>
      <c r="I468">
        <v>1.0209000000000001</v>
      </c>
      <c r="J468" s="49">
        <f t="shared" si="30"/>
        <v>0.08</v>
      </c>
      <c r="K468" s="49">
        <f t="shared" si="31"/>
        <v>5.8300000000000088E-2</v>
      </c>
      <c r="L468" s="49">
        <f t="shared" si="32"/>
        <v>0</v>
      </c>
    </row>
    <row r="469" spans="1:12" x14ac:dyDescent="0.25">
      <c r="A469" s="56">
        <v>109914</v>
      </c>
      <c r="B469" t="s">
        <v>591</v>
      </c>
      <c r="C469" s="12">
        <v>39753230</v>
      </c>
      <c r="D469" s="12">
        <v>39753230</v>
      </c>
      <c r="E469" s="12">
        <f t="shared" si="29"/>
        <v>0</v>
      </c>
      <c r="F469" s="12">
        <f>_xlfn.IFNA(VLOOKUP(A469,'313 expiration'!A$1:E$8,4,FALSE),0)</f>
        <v>0</v>
      </c>
      <c r="G469" s="12">
        <f>_xlfn.IFNA(VLOOKUP(A469,'TIF expiration'!$A$1:$B$3,2,FALSE),0)</f>
        <v>0</v>
      </c>
      <c r="H469" s="49">
        <v>0.82469999999999999</v>
      </c>
      <c r="I469">
        <v>0.96300000000000008</v>
      </c>
      <c r="J469" s="49">
        <f t="shared" si="30"/>
        <v>0.08</v>
      </c>
      <c r="K469" s="49">
        <f t="shared" si="31"/>
        <v>5.8300000000000088E-2</v>
      </c>
      <c r="L469" s="49">
        <f t="shared" si="32"/>
        <v>0</v>
      </c>
    </row>
    <row r="470" spans="1:12" x14ac:dyDescent="0.25">
      <c r="A470" s="56">
        <v>110901</v>
      </c>
      <c r="B470" t="s">
        <v>590</v>
      </c>
      <c r="C470" s="12">
        <v>71599674</v>
      </c>
      <c r="D470" s="12">
        <v>71599674</v>
      </c>
      <c r="E470" s="12">
        <f t="shared" si="29"/>
        <v>0</v>
      </c>
      <c r="F470" s="12">
        <f>_xlfn.IFNA(VLOOKUP(A470,'313 expiration'!A$1:E$8,4,FALSE),0)</f>
        <v>0</v>
      </c>
      <c r="G470" s="12">
        <f>_xlfn.IFNA(VLOOKUP(A470,'TIF expiration'!$A$1:$B$3,2,FALSE),0)</f>
        <v>0</v>
      </c>
      <c r="H470" s="49">
        <v>0.91639999999999999</v>
      </c>
      <c r="I470">
        <v>1.0090000000000001</v>
      </c>
      <c r="J470" s="49">
        <f t="shared" si="30"/>
        <v>0.08</v>
      </c>
      <c r="K470" s="49">
        <f t="shared" si="31"/>
        <v>1.2600000000000125E-2</v>
      </c>
      <c r="L470" s="49">
        <f t="shared" si="32"/>
        <v>0</v>
      </c>
    </row>
    <row r="471" spans="1:12" x14ac:dyDescent="0.25">
      <c r="A471" s="56">
        <v>110902</v>
      </c>
      <c r="B471" t="s">
        <v>589</v>
      </c>
      <c r="C471" s="12">
        <v>1272283780</v>
      </c>
      <c r="D471" s="12">
        <v>1272283780</v>
      </c>
      <c r="E471" s="12">
        <f t="shared" si="29"/>
        <v>0</v>
      </c>
      <c r="F471" s="12">
        <f>_xlfn.IFNA(VLOOKUP(A471,'313 expiration'!A$1:E$8,4,FALSE),0)</f>
        <v>0</v>
      </c>
      <c r="G471" s="12">
        <f>_xlfn.IFNA(VLOOKUP(A471,'TIF expiration'!$A$1:$B$3,2,FALSE),0)</f>
        <v>0</v>
      </c>
      <c r="H471" s="49">
        <v>0.91639999999999999</v>
      </c>
      <c r="I471">
        <v>0.97640000000000005</v>
      </c>
      <c r="J471" s="49">
        <f t="shared" si="30"/>
        <v>6.0000000000000053E-2</v>
      </c>
      <c r="K471" s="49">
        <f t="shared" si="31"/>
        <v>0</v>
      </c>
      <c r="L471" s="49">
        <f t="shared" si="32"/>
        <v>0</v>
      </c>
    </row>
    <row r="472" spans="1:12" x14ac:dyDescent="0.25">
      <c r="A472" s="56">
        <v>110905</v>
      </c>
      <c r="B472" t="s">
        <v>588</v>
      </c>
      <c r="C472" s="12">
        <v>115610537</v>
      </c>
      <c r="D472" s="12">
        <v>115610537</v>
      </c>
      <c r="E472" s="12">
        <f t="shared" si="29"/>
        <v>0</v>
      </c>
      <c r="F472" s="12">
        <f>_xlfn.IFNA(VLOOKUP(A472,'313 expiration'!A$1:E$8,4,FALSE),0)</f>
        <v>0</v>
      </c>
      <c r="G472" s="12">
        <f>_xlfn.IFNA(VLOOKUP(A472,'TIF expiration'!$A$1:$B$3,2,FALSE),0)</f>
        <v>0</v>
      </c>
      <c r="H472" s="49">
        <v>0.91639999999999999</v>
      </c>
      <c r="I472">
        <v>1.0547</v>
      </c>
      <c r="J472" s="49">
        <f t="shared" si="30"/>
        <v>0.08</v>
      </c>
      <c r="K472" s="49">
        <f t="shared" si="31"/>
        <v>5.8299999999999977E-2</v>
      </c>
      <c r="L472" s="49">
        <f t="shared" si="32"/>
        <v>0</v>
      </c>
    </row>
    <row r="473" spans="1:12" x14ac:dyDescent="0.25">
      <c r="A473" s="56">
        <v>110906</v>
      </c>
      <c r="B473" t="s">
        <v>587</v>
      </c>
      <c r="C473" s="12">
        <v>107865634</v>
      </c>
      <c r="D473" s="12">
        <v>107865634</v>
      </c>
      <c r="E473" s="12">
        <f t="shared" si="29"/>
        <v>0</v>
      </c>
      <c r="F473" s="12">
        <f>_xlfn.IFNA(VLOOKUP(A473,'313 expiration'!A$1:E$8,4,FALSE),0)</f>
        <v>0</v>
      </c>
      <c r="G473" s="12">
        <f>_xlfn.IFNA(VLOOKUP(A473,'TIF expiration'!$A$1:$B$3,2,FALSE),0)</f>
        <v>0</v>
      </c>
      <c r="H473" s="49">
        <v>0.91639999999999999</v>
      </c>
      <c r="I473">
        <v>1.0464</v>
      </c>
      <c r="J473" s="49">
        <f t="shared" si="30"/>
        <v>0.08</v>
      </c>
      <c r="K473" s="49">
        <f t="shared" si="31"/>
        <v>0.05</v>
      </c>
      <c r="L473" s="49">
        <f t="shared" si="32"/>
        <v>0</v>
      </c>
    </row>
    <row r="474" spans="1:12" x14ac:dyDescent="0.25">
      <c r="A474" s="56">
        <v>110907</v>
      </c>
      <c r="B474" t="s">
        <v>586</v>
      </c>
      <c r="C474" s="12">
        <v>890915791</v>
      </c>
      <c r="D474" s="12">
        <v>888240365</v>
      </c>
      <c r="E474" s="12">
        <f t="shared" si="29"/>
        <v>5350852</v>
      </c>
      <c r="F474" s="12">
        <f>_xlfn.IFNA(VLOOKUP(A474,'313 expiration'!A$1:E$8,4,FALSE),0)</f>
        <v>0</v>
      </c>
      <c r="G474" s="12">
        <f>_xlfn.IFNA(VLOOKUP(A474,'TIF expiration'!$A$1:$B$3,2,FALSE),0)</f>
        <v>0</v>
      </c>
      <c r="H474" s="49">
        <v>0.91639999999999999</v>
      </c>
      <c r="I474">
        <v>0.96640000000000004</v>
      </c>
      <c r="J474" s="49">
        <f t="shared" si="30"/>
        <v>5.0000000000000044E-2</v>
      </c>
      <c r="K474" s="49">
        <f t="shared" si="31"/>
        <v>0</v>
      </c>
      <c r="L474" s="49">
        <f t="shared" si="32"/>
        <v>0</v>
      </c>
    </row>
    <row r="475" spans="1:12" x14ac:dyDescent="0.25">
      <c r="A475" s="56">
        <v>110908</v>
      </c>
      <c r="B475" t="s">
        <v>585</v>
      </c>
      <c r="C475" s="12">
        <v>53769743</v>
      </c>
      <c r="D475" s="12">
        <v>53769743</v>
      </c>
      <c r="E475" s="12">
        <f t="shared" si="29"/>
        <v>0</v>
      </c>
      <c r="F475" s="12">
        <f>_xlfn.IFNA(VLOOKUP(A475,'313 expiration'!A$1:E$8,4,FALSE),0)</f>
        <v>0</v>
      </c>
      <c r="G475" s="12">
        <f>_xlfn.IFNA(VLOOKUP(A475,'TIF expiration'!$A$1:$B$3,2,FALSE),0)</f>
        <v>0</v>
      </c>
      <c r="H475" s="49">
        <v>0.91639999999999999</v>
      </c>
      <c r="I475">
        <v>1.0547</v>
      </c>
      <c r="J475" s="49">
        <f t="shared" si="30"/>
        <v>0.08</v>
      </c>
      <c r="K475" s="49">
        <f t="shared" si="31"/>
        <v>5.8299999999999977E-2</v>
      </c>
      <c r="L475" s="49">
        <f t="shared" si="32"/>
        <v>0</v>
      </c>
    </row>
    <row r="476" spans="1:12" x14ac:dyDescent="0.25">
      <c r="A476" s="56">
        <v>111901</v>
      </c>
      <c r="B476" t="s">
        <v>584</v>
      </c>
      <c r="C476" s="12">
        <v>6661994653</v>
      </c>
      <c r="D476" s="12">
        <v>6661994653</v>
      </c>
      <c r="E476" s="12">
        <f t="shared" si="29"/>
        <v>0</v>
      </c>
      <c r="F476" s="12">
        <f>_xlfn.IFNA(VLOOKUP(A476,'313 expiration'!A$1:E$8,4,FALSE),0)</f>
        <v>0</v>
      </c>
      <c r="G476" s="12">
        <f>_xlfn.IFNA(VLOOKUP(A476,'TIF expiration'!$A$1:$B$3,2,FALSE),0)</f>
        <v>0</v>
      </c>
      <c r="H476" s="49">
        <v>0.91639999999999999</v>
      </c>
      <c r="I476">
        <v>0.96640000000000004</v>
      </c>
      <c r="J476" s="49">
        <f t="shared" si="30"/>
        <v>5.0000000000000044E-2</v>
      </c>
      <c r="K476" s="49">
        <f t="shared" si="31"/>
        <v>0</v>
      </c>
      <c r="L476" s="49">
        <f t="shared" si="32"/>
        <v>0</v>
      </c>
    </row>
    <row r="477" spans="1:12" x14ac:dyDescent="0.25">
      <c r="A477" s="56">
        <v>111902</v>
      </c>
      <c r="B477" t="s">
        <v>583</v>
      </c>
      <c r="C477" s="12">
        <v>238876496</v>
      </c>
      <c r="D477" s="12">
        <v>238876496</v>
      </c>
      <c r="E477" s="12">
        <f t="shared" si="29"/>
        <v>0</v>
      </c>
      <c r="F477" s="12">
        <f>_xlfn.IFNA(VLOOKUP(A477,'313 expiration'!A$1:E$8,4,FALSE),0)</f>
        <v>0</v>
      </c>
      <c r="G477" s="12">
        <f>_xlfn.IFNA(VLOOKUP(A477,'TIF expiration'!$A$1:$B$3,2,FALSE),0)</f>
        <v>0</v>
      </c>
      <c r="H477" s="49">
        <v>0.82469999999999999</v>
      </c>
      <c r="I477">
        <v>0.96300000000000008</v>
      </c>
      <c r="J477" s="49">
        <f t="shared" si="30"/>
        <v>0.08</v>
      </c>
      <c r="K477" s="49">
        <f t="shared" si="31"/>
        <v>5.8300000000000088E-2</v>
      </c>
      <c r="L477" s="49">
        <f t="shared" si="32"/>
        <v>0</v>
      </c>
    </row>
    <row r="478" spans="1:12" x14ac:dyDescent="0.25">
      <c r="A478" s="56">
        <v>111903</v>
      </c>
      <c r="B478" t="s">
        <v>582</v>
      </c>
      <c r="C478" s="12">
        <v>297828296</v>
      </c>
      <c r="D478" s="12">
        <v>297828296</v>
      </c>
      <c r="E478" s="12">
        <f t="shared" si="29"/>
        <v>0</v>
      </c>
      <c r="F478" s="12">
        <f>_xlfn.IFNA(VLOOKUP(A478,'313 expiration'!A$1:E$8,4,FALSE),0)</f>
        <v>0</v>
      </c>
      <c r="G478" s="12">
        <f>_xlfn.IFNA(VLOOKUP(A478,'TIF expiration'!$A$1:$B$3,2,FALSE),0)</f>
        <v>0</v>
      </c>
      <c r="H478" s="49">
        <v>0.91639999999999999</v>
      </c>
      <c r="I478">
        <v>0.96</v>
      </c>
      <c r="J478" s="49">
        <f t="shared" si="30"/>
        <v>4.3599999999999972E-2</v>
      </c>
      <c r="K478" s="49">
        <f t="shared" si="31"/>
        <v>0</v>
      </c>
      <c r="L478" s="49">
        <f t="shared" si="32"/>
        <v>0</v>
      </c>
    </row>
    <row r="479" spans="1:12" x14ac:dyDescent="0.25">
      <c r="A479" s="56">
        <v>112901</v>
      </c>
      <c r="B479" t="s">
        <v>581</v>
      </c>
      <c r="C479" s="12">
        <v>1663654252</v>
      </c>
      <c r="D479" s="12">
        <v>1663654252</v>
      </c>
      <c r="E479" s="12">
        <f t="shared" si="29"/>
        <v>0</v>
      </c>
      <c r="F479" s="12">
        <f>_xlfn.IFNA(VLOOKUP(A479,'313 expiration'!A$1:E$8,4,FALSE),0)</f>
        <v>0</v>
      </c>
      <c r="G479" s="12">
        <f>_xlfn.IFNA(VLOOKUP(A479,'TIF expiration'!$A$1:$B$3,2,FALSE),0)</f>
        <v>0</v>
      </c>
      <c r="H479" s="49">
        <v>0.89090000000000003</v>
      </c>
      <c r="I479">
        <v>0.94090000000000007</v>
      </c>
      <c r="J479" s="49">
        <f t="shared" si="30"/>
        <v>5.0000000000000044E-2</v>
      </c>
      <c r="K479" s="49">
        <f t="shared" si="31"/>
        <v>0</v>
      </c>
      <c r="L479" s="49">
        <f t="shared" si="32"/>
        <v>0</v>
      </c>
    </row>
    <row r="480" spans="1:12" x14ac:dyDescent="0.25">
      <c r="A480" s="56">
        <v>112905</v>
      </c>
      <c r="B480" t="s">
        <v>580</v>
      </c>
      <c r="C480" s="12">
        <v>90445875</v>
      </c>
      <c r="D480" s="12">
        <v>90445875</v>
      </c>
      <c r="E480" s="12">
        <f t="shared" si="29"/>
        <v>0</v>
      </c>
      <c r="F480" s="12">
        <f>_xlfn.IFNA(VLOOKUP(A480,'313 expiration'!A$1:E$8,4,FALSE),0)</f>
        <v>0</v>
      </c>
      <c r="G480" s="12">
        <f>_xlfn.IFNA(VLOOKUP(A480,'TIF expiration'!$A$1:$B$3,2,FALSE),0)</f>
        <v>0</v>
      </c>
      <c r="H480" s="49">
        <v>0.88109999999999999</v>
      </c>
      <c r="I480">
        <v>1.0194000000000001</v>
      </c>
      <c r="J480" s="49">
        <f t="shared" si="30"/>
        <v>0.08</v>
      </c>
      <c r="K480" s="49">
        <f t="shared" si="31"/>
        <v>5.8300000000000088E-2</v>
      </c>
      <c r="L480" s="49">
        <f t="shared" si="32"/>
        <v>0</v>
      </c>
    </row>
    <row r="481" spans="1:12" x14ac:dyDescent="0.25">
      <c r="A481" s="56">
        <v>112906</v>
      </c>
      <c r="B481" t="s">
        <v>579</v>
      </c>
      <c r="C481" s="12">
        <v>101966435</v>
      </c>
      <c r="D481" s="12">
        <v>101966435</v>
      </c>
      <c r="E481" s="12">
        <f t="shared" si="29"/>
        <v>0</v>
      </c>
      <c r="F481" s="12">
        <f>_xlfn.IFNA(VLOOKUP(A481,'313 expiration'!A$1:E$8,4,FALSE),0)</f>
        <v>0</v>
      </c>
      <c r="G481" s="12">
        <f>_xlfn.IFNA(VLOOKUP(A481,'TIF expiration'!$A$1:$B$3,2,FALSE),0)</f>
        <v>0</v>
      </c>
      <c r="H481" s="49">
        <v>0.91639999999999999</v>
      </c>
      <c r="I481">
        <v>1.0547</v>
      </c>
      <c r="J481" s="49">
        <f t="shared" si="30"/>
        <v>0.08</v>
      </c>
      <c r="K481" s="49">
        <f t="shared" si="31"/>
        <v>5.8299999999999977E-2</v>
      </c>
      <c r="L481" s="49">
        <f t="shared" si="32"/>
        <v>0</v>
      </c>
    </row>
    <row r="482" spans="1:12" x14ac:dyDescent="0.25">
      <c r="A482" s="56">
        <v>112907</v>
      </c>
      <c r="B482" t="s">
        <v>578</v>
      </c>
      <c r="C482" s="12">
        <v>70830012</v>
      </c>
      <c r="D482" s="12">
        <v>70830012</v>
      </c>
      <c r="E482" s="12">
        <f t="shared" si="29"/>
        <v>0</v>
      </c>
      <c r="F482" s="12">
        <f>_xlfn.IFNA(VLOOKUP(A482,'313 expiration'!A$1:E$8,4,FALSE),0)</f>
        <v>0</v>
      </c>
      <c r="G482" s="12">
        <f>_xlfn.IFNA(VLOOKUP(A482,'TIF expiration'!$A$1:$B$3,2,FALSE),0)</f>
        <v>0</v>
      </c>
      <c r="H482" s="49">
        <v>0.90639999999999998</v>
      </c>
      <c r="I482">
        <v>1.0447</v>
      </c>
      <c r="J482" s="49">
        <f t="shared" si="30"/>
        <v>0.08</v>
      </c>
      <c r="K482" s="49">
        <f t="shared" si="31"/>
        <v>5.8299999999999977E-2</v>
      </c>
      <c r="L482" s="49">
        <f t="shared" si="32"/>
        <v>0</v>
      </c>
    </row>
    <row r="483" spans="1:12" x14ac:dyDescent="0.25">
      <c r="A483" s="56">
        <v>112908</v>
      </c>
      <c r="B483" t="s">
        <v>577</v>
      </c>
      <c r="C483" s="12">
        <v>195729711</v>
      </c>
      <c r="D483" s="12">
        <v>195729711</v>
      </c>
      <c r="E483" s="12">
        <f t="shared" si="29"/>
        <v>0</v>
      </c>
      <c r="F483" s="12">
        <f>_xlfn.IFNA(VLOOKUP(A483,'313 expiration'!A$1:E$8,4,FALSE),0)</f>
        <v>0</v>
      </c>
      <c r="G483" s="12">
        <f>_xlfn.IFNA(VLOOKUP(A483,'TIF expiration'!$A$1:$B$3,2,FALSE),0)</f>
        <v>0</v>
      </c>
      <c r="H483" s="49">
        <v>0.91639999999999999</v>
      </c>
      <c r="I483">
        <v>0.96640000000000004</v>
      </c>
      <c r="J483" s="49">
        <f t="shared" si="30"/>
        <v>5.0000000000000044E-2</v>
      </c>
      <c r="K483" s="49">
        <f t="shared" si="31"/>
        <v>0</v>
      </c>
      <c r="L483" s="49">
        <f t="shared" si="32"/>
        <v>0</v>
      </c>
    </row>
    <row r="484" spans="1:12" x14ac:dyDescent="0.25">
      <c r="A484" s="56">
        <v>112909</v>
      </c>
      <c r="B484" t="s">
        <v>576</v>
      </c>
      <c r="C484" s="12">
        <v>72839216</v>
      </c>
      <c r="D484" s="12">
        <v>72839216</v>
      </c>
      <c r="E484" s="12">
        <f t="shared" si="29"/>
        <v>0</v>
      </c>
      <c r="F484" s="12">
        <f>_xlfn.IFNA(VLOOKUP(A484,'313 expiration'!A$1:E$8,4,FALSE),0)</f>
        <v>0</v>
      </c>
      <c r="G484" s="12">
        <f>_xlfn.IFNA(VLOOKUP(A484,'TIF expiration'!$A$1:$B$3,2,FALSE),0)</f>
        <v>0</v>
      </c>
      <c r="H484" s="49">
        <v>0.88560000000000005</v>
      </c>
      <c r="I484">
        <v>0.92549999999999999</v>
      </c>
      <c r="J484" s="49">
        <f t="shared" si="30"/>
        <v>3.9899999999999936E-2</v>
      </c>
      <c r="K484" s="49">
        <f t="shared" si="31"/>
        <v>0</v>
      </c>
      <c r="L484" s="49">
        <f t="shared" si="32"/>
        <v>0</v>
      </c>
    </row>
    <row r="485" spans="1:12" x14ac:dyDescent="0.25">
      <c r="A485" s="56">
        <v>112910</v>
      </c>
      <c r="B485" t="s">
        <v>575</v>
      </c>
      <c r="C485" s="12">
        <v>114922955</v>
      </c>
      <c r="D485" s="12">
        <v>114922955</v>
      </c>
      <c r="E485" s="12">
        <f t="shared" si="29"/>
        <v>0</v>
      </c>
      <c r="F485" s="12">
        <f>_xlfn.IFNA(VLOOKUP(A485,'313 expiration'!A$1:E$8,4,FALSE),0)</f>
        <v>0</v>
      </c>
      <c r="G485" s="12">
        <f>_xlfn.IFNA(VLOOKUP(A485,'TIF expiration'!$A$1:$B$3,2,FALSE),0)</f>
        <v>0</v>
      </c>
      <c r="H485" s="49">
        <v>0.91639999999999999</v>
      </c>
      <c r="I485">
        <v>1.0547</v>
      </c>
      <c r="J485" s="49">
        <f t="shared" si="30"/>
        <v>0.08</v>
      </c>
      <c r="K485" s="49">
        <f t="shared" si="31"/>
        <v>5.8299999999999977E-2</v>
      </c>
      <c r="L485" s="49">
        <f t="shared" si="32"/>
        <v>0</v>
      </c>
    </row>
    <row r="486" spans="1:12" x14ac:dyDescent="0.25">
      <c r="A486" s="56">
        <v>113901</v>
      </c>
      <c r="B486" t="s">
        <v>574</v>
      </c>
      <c r="C486" s="12">
        <v>494929885</v>
      </c>
      <c r="D486" s="12">
        <v>494929885</v>
      </c>
      <c r="E486" s="12">
        <f t="shared" si="29"/>
        <v>0</v>
      </c>
      <c r="F486" s="12">
        <f>_xlfn.IFNA(VLOOKUP(A486,'313 expiration'!A$1:E$8,4,FALSE),0)</f>
        <v>0</v>
      </c>
      <c r="G486" s="12">
        <f>_xlfn.IFNA(VLOOKUP(A486,'TIF expiration'!$A$1:$B$3,2,FALSE),0)</f>
        <v>0</v>
      </c>
      <c r="H486" s="49">
        <v>0.91169999999999995</v>
      </c>
      <c r="I486">
        <v>0.9617</v>
      </c>
      <c r="J486" s="49">
        <f t="shared" si="30"/>
        <v>5.0000000000000044E-2</v>
      </c>
      <c r="K486" s="49">
        <f t="shared" si="31"/>
        <v>0</v>
      </c>
      <c r="L486" s="49">
        <f t="shared" si="32"/>
        <v>0</v>
      </c>
    </row>
    <row r="487" spans="1:12" x14ac:dyDescent="0.25">
      <c r="A487" s="56">
        <v>113902</v>
      </c>
      <c r="B487" t="s">
        <v>573</v>
      </c>
      <c r="C487" s="12">
        <v>368796726</v>
      </c>
      <c r="D487" s="12">
        <v>368796726</v>
      </c>
      <c r="E487" s="12">
        <f t="shared" si="29"/>
        <v>0</v>
      </c>
      <c r="F487" s="12">
        <f>_xlfn.IFNA(VLOOKUP(A487,'313 expiration'!A$1:E$8,4,FALSE),0)</f>
        <v>0</v>
      </c>
      <c r="G487" s="12">
        <f>_xlfn.IFNA(VLOOKUP(A487,'TIF expiration'!$A$1:$B$3,2,FALSE),0)</f>
        <v>0</v>
      </c>
      <c r="H487" s="49">
        <v>0.85289999999999999</v>
      </c>
      <c r="I487">
        <v>0.90290000000000004</v>
      </c>
      <c r="J487" s="49">
        <f t="shared" si="30"/>
        <v>5.0000000000000044E-2</v>
      </c>
      <c r="K487" s="49">
        <f t="shared" si="31"/>
        <v>0</v>
      </c>
      <c r="L487" s="49">
        <f t="shared" si="32"/>
        <v>0</v>
      </c>
    </row>
    <row r="488" spans="1:12" x14ac:dyDescent="0.25">
      <c r="A488" s="56">
        <v>113903</v>
      </c>
      <c r="B488" t="s">
        <v>572</v>
      </c>
      <c r="C488" s="12">
        <v>284318658</v>
      </c>
      <c r="D488" s="12">
        <v>284318658</v>
      </c>
      <c r="E488" s="12">
        <f t="shared" si="29"/>
        <v>0</v>
      </c>
      <c r="F488" s="12">
        <f>_xlfn.IFNA(VLOOKUP(A488,'313 expiration'!A$1:E$8,4,FALSE),0)</f>
        <v>0</v>
      </c>
      <c r="G488" s="12">
        <f>_xlfn.IFNA(VLOOKUP(A488,'TIF expiration'!$A$1:$B$3,2,FALSE),0)</f>
        <v>0</v>
      </c>
      <c r="H488" s="49">
        <v>0.91639999999999999</v>
      </c>
      <c r="I488">
        <v>0.96640000000000004</v>
      </c>
      <c r="J488" s="49">
        <f t="shared" si="30"/>
        <v>5.0000000000000044E-2</v>
      </c>
      <c r="K488" s="49">
        <f t="shared" si="31"/>
        <v>0</v>
      </c>
      <c r="L488" s="49">
        <f t="shared" si="32"/>
        <v>0</v>
      </c>
    </row>
    <row r="489" spans="1:12" x14ac:dyDescent="0.25">
      <c r="A489" s="56">
        <v>113905</v>
      </c>
      <c r="B489" t="s">
        <v>571</v>
      </c>
      <c r="C489" s="12">
        <v>195969411</v>
      </c>
      <c r="D489" s="12">
        <v>195969411</v>
      </c>
      <c r="E489" s="12">
        <f t="shared" si="29"/>
        <v>0</v>
      </c>
      <c r="F489" s="12">
        <f>_xlfn.IFNA(VLOOKUP(A489,'313 expiration'!A$1:E$8,4,FALSE),0)</f>
        <v>0</v>
      </c>
      <c r="G489" s="12">
        <f>_xlfn.IFNA(VLOOKUP(A489,'TIF expiration'!$A$1:$B$3,2,FALSE),0)</f>
        <v>0</v>
      </c>
      <c r="H489" s="49">
        <v>0.91639999999999999</v>
      </c>
      <c r="I489">
        <v>0.96640000000000004</v>
      </c>
      <c r="J489" s="49">
        <f t="shared" si="30"/>
        <v>5.0000000000000044E-2</v>
      </c>
      <c r="K489" s="49">
        <f t="shared" si="31"/>
        <v>0</v>
      </c>
      <c r="L489" s="49">
        <f t="shared" si="32"/>
        <v>0</v>
      </c>
    </row>
    <row r="490" spans="1:12" x14ac:dyDescent="0.25">
      <c r="A490" s="56">
        <v>113906</v>
      </c>
      <c r="B490" t="s">
        <v>570</v>
      </c>
      <c r="C490" s="12">
        <v>138158356</v>
      </c>
      <c r="D490" s="12">
        <v>138158356</v>
      </c>
      <c r="E490" s="12">
        <f t="shared" si="29"/>
        <v>0</v>
      </c>
      <c r="F490" s="12">
        <f>_xlfn.IFNA(VLOOKUP(A490,'313 expiration'!A$1:E$8,4,FALSE),0)</f>
        <v>0</v>
      </c>
      <c r="G490" s="12">
        <f>_xlfn.IFNA(VLOOKUP(A490,'TIF expiration'!$A$1:$B$3,2,FALSE),0)</f>
        <v>0</v>
      </c>
      <c r="H490" s="49">
        <v>0.84599999999999997</v>
      </c>
      <c r="I490">
        <v>0.89600000000000002</v>
      </c>
      <c r="J490" s="49">
        <f t="shared" si="30"/>
        <v>5.0000000000000044E-2</v>
      </c>
      <c r="K490" s="49">
        <f t="shared" si="31"/>
        <v>0</v>
      </c>
      <c r="L490" s="49">
        <f t="shared" si="32"/>
        <v>0</v>
      </c>
    </row>
    <row r="491" spans="1:12" x14ac:dyDescent="0.25">
      <c r="A491" s="56">
        <v>114901</v>
      </c>
      <c r="B491" t="s">
        <v>569</v>
      </c>
      <c r="C491" s="12">
        <v>3028246009</v>
      </c>
      <c r="D491" s="12">
        <v>2979730736</v>
      </c>
      <c r="E491" s="12">
        <f t="shared" si="29"/>
        <v>97030546</v>
      </c>
      <c r="F491" s="12">
        <f>_xlfn.IFNA(VLOOKUP(A491,'313 expiration'!A$1:E$8,4,FALSE),0)</f>
        <v>0</v>
      </c>
      <c r="G491" s="12">
        <f>_xlfn.IFNA(VLOOKUP(A491,'TIF expiration'!$A$1:$B$3,2,FALSE),0)</f>
        <v>0</v>
      </c>
      <c r="H491" s="49">
        <v>0.91639999999999999</v>
      </c>
      <c r="I491">
        <v>0.96640000000000004</v>
      </c>
      <c r="J491" s="49">
        <f t="shared" si="30"/>
        <v>5.0000000000000044E-2</v>
      </c>
      <c r="K491" s="49">
        <f t="shared" si="31"/>
        <v>0</v>
      </c>
      <c r="L491" s="49">
        <f t="shared" si="32"/>
        <v>0</v>
      </c>
    </row>
    <row r="492" spans="1:12" x14ac:dyDescent="0.25">
      <c r="A492" s="56">
        <v>114902</v>
      </c>
      <c r="B492" t="s">
        <v>568</v>
      </c>
      <c r="C492" s="12">
        <v>664176904</v>
      </c>
      <c r="D492" s="12">
        <v>651167554</v>
      </c>
      <c r="E492" s="12">
        <f t="shared" si="29"/>
        <v>26018700</v>
      </c>
      <c r="F492" s="12">
        <f>_xlfn.IFNA(VLOOKUP(A492,'313 expiration'!A$1:E$8,4,FALSE),0)</f>
        <v>0</v>
      </c>
      <c r="G492" s="12">
        <f>_xlfn.IFNA(VLOOKUP(A492,'TIF expiration'!$A$1:$B$3,2,FALSE),0)</f>
        <v>0</v>
      </c>
      <c r="H492" s="49">
        <v>0.85419999999999996</v>
      </c>
      <c r="I492">
        <v>0.90400000000000003</v>
      </c>
      <c r="J492" s="49">
        <f t="shared" si="30"/>
        <v>4.9800000000000066E-2</v>
      </c>
      <c r="K492" s="49">
        <f t="shared" si="31"/>
        <v>0</v>
      </c>
      <c r="L492" s="49">
        <f t="shared" si="32"/>
        <v>0</v>
      </c>
    </row>
    <row r="493" spans="1:12" x14ac:dyDescent="0.25">
      <c r="A493" s="56">
        <v>114904</v>
      </c>
      <c r="B493" t="s">
        <v>567</v>
      </c>
      <c r="C493" s="12">
        <v>713526330</v>
      </c>
      <c r="D493" s="12">
        <v>703945149</v>
      </c>
      <c r="E493" s="12">
        <f t="shared" si="29"/>
        <v>19162362</v>
      </c>
      <c r="F493" s="12">
        <f>_xlfn.IFNA(VLOOKUP(A493,'313 expiration'!A$1:E$8,4,FALSE),0)</f>
        <v>0</v>
      </c>
      <c r="G493" s="12">
        <f>_xlfn.IFNA(VLOOKUP(A493,'TIF expiration'!$A$1:$B$3,2,FALSE),0)</f>
        <v>0</v>
      </c>
      <c r="H493" s="49">
        <v>0.91639999999999999</v>
      </c>
      <c r="I493">
        <v>0.96640000000000004</v>
      </c>
      <c r="J493" s="49">
        <f t="shared" si="30"/>
        <v>5.0000000000000044E-2</v>
      </c>
      <c r="K493" s="49">
        <f t="shared" si="31"/>
        <v>0</v>
      </c>
      <c r="L493" s="49">
        <f t="shared" si="32"/>
        <v>0</v>
      </c>
    </row>
    <row r="494" spans="1:12" x14ac:dyDescent="0.25">
      <c r="A494" s="56">
        <v>115901</v>
      </c>
      <c r="B494" t="s">
        <v>566</v>
      </c>
      <c r="C494" s="12">
        <v>290830204</v>
      </c>
      <c r="D494" s="12">
        <v>290830204</v>
      </c>
      <c r="E494" s="12">
        <f t="shared" si="29"/>
        <v>0</v>
      </c>
      <c r="F494" s="12">
        <f>_xlfn.IFNA(VLOOKUP(A494,'313 expiration'!A$1:E$8,4,FALSE),0)</f>
        <v>0</v>
      </c>
      <c r="G494" s="12">
        <f>_xlfn.IFNA(VLOOKUP(A494,'TIF expiration'!$A$1:$B$3,2,FALSE),0)</f>
        <v>0</v>
      </c>
      <c r="H494" s="49">
        <v>0.91639999999999999</v>
      </c>
      <c r="I494">
        <v>0.95640000000000003</v>
      </c>
      <c r="J494" s="49">
        <f t="shared" si="30"/>
        <v>4.0000000000000036E-2</v>
      </c>
      <c r="K494" s="49">
        <f t="shared" si="31"/>
        <v>0</v>
      </c>
      <c r="L494" s="49">
        <f t="shared" si="32"/>
        <v>0</v>
      </c>
    </row>
    <row r="495" spans="1:12" x14ac:dyDescent="0.25">
      <c r="A495" s="56">
        <v>115902</v>
      </c>
      <c r="B495" t="s">
        <v>565</v>
      </c>
      <c r="C495" s="12">
        <v>165592421</v>
      </c>
      <c r="D495" s="12">
        <v>165592421</v>
      </c>
      <c r="E495" s="12">
        <f t="shared" si="29"/>
        <v>0</v>
      </c>
      <c r="F495" s="12">
        <f>_xlfn.IFNA(VLOOKUP(A495,'313 expiration'!A$1:E$8,4,FALSE),0)</f>
        <v>0</v>
      </c>
      <c r="G495" s="12">
        <f>_xlfn.IFNA(VLOOKUP(A495,'TIF expiration'!$A$1:$B$3,2,FALSE),0)</f>
        <v>0</v>
      </c>
      <c r="H495" s="49">
        <v>0.91639999999999999</v>
      </c>
      <c r="I495">
        <v>0.97640000000000005</v>
      </c>
      <c r="J495" s="49">
        <f t="shared" si="30"/>
        <v>6.0000000000000053E-2</v>
      </c>
      <c r="K495" s="49">
        <f t="shared" si="31"/>
        <v>0</v>
      </c>
      <c r="L495" s="49">
        <f t="shared" si="32"/>
        <v>0</v>
      </c>
    </row>
    <row r="496" spans="1:12" x14ac:dyDescent="0.25">
      <c r="A496" s="56">
        <v>115903</v>
      </c>
      <c r="B496" t="s">
        <v>564</v>
      </c>
      <c r="C496" s="12">
        <v>68287092</v>
      </c>
      <c r="D496" s="12">
        <v>68019606</v>
      </c>
      <c r="E496" s="12">
        <f t="shared" si="29"/>
        <v>534972</v>
      </c>
      <c r="F496" s="12">
        <f>_xlfn.IFNA(VLOOKUP(A496,'313 expiration'!A$1:E$8,4,FALSE),0)</f>
        <v>0</v>
      </c>
      <c r="G496" s="12">
        <f>_xlfn.IFNA(VLOOKUP(A496,'TIF expiration'!$A$1:$B$3,2,FALSE),0)</f>
        <v>0</v>
      </c>
      <c r="H496" s="49">
        <v>0.91639999999999999</v>
      </c>
      <c r="I496">
        <v>0.96640000000000004</v>
      </c>
      <c r="J496" s="49">
        <f t="shared" si="30"/>
        <v>5.0000000000000044E-2</v>
      </c>
      <c r="K496" s="49">
        <f t="shared" si="31"/>
        <v>0</v>
      </c>
      <c r="L496" s="49">
        <f t="shared" si="32"/>
        <v>0</v>
      </c>
    </row>
    <row r="497" spans="1:12" x14ac:dyDescent="0.25">
      <c r="A497" s="56">
        <v>116901</v>
      </c>
      <c r="B497" t="s">
        <v>563</v>
      </c>
      <c r="C497" s="12">
        <v>689681991</v>
      </c>
      <c r="D497" s="12">
        <v>689681991</v>
      </c>
      <c r="E497" s="12">
        <f t="shared" si="29"/>
        <v>0</v>
      </c>
      <c r="F497" s="12">
        <f>_xlfn.IFNA(VLOOKUP(A497,'313 expiration'!A$1:E$8,4,FALSE),0)</f>
        <v>0</v>
      </c>
      <c r="G497" s="12">
        <f>_xlfn.IFNA(VLOOKUP(A497,'TIF expiration'!$A$1:$B$3,2,FALSE),0)</f>
        <v>0</v>
      </c>
      <c r="H497" s="49">
        <v>0.83330000000000004</v>
      </c>
      <c r="I497">
        <v>0.97160000000000002</v>
      </c>
      <c r="J497" s="49">
        <f t="shared" si="30"/>
        <v>0.08</v>
      </c>
      <c r="K497" s="49">
        <f t="shared" si="31"/>
        <v>5.8299999999999977E-2</v>
      </c>
      <c r="L497" s="49">
        <f t="shared" si="32"/>
        <v>0</v>
      </c>
    </row>
    <row r="498" spans="1:12" x14ac:dyDescent="0.25">
      <c r="A498" s="56">
        <v>116902</v>
      </c>
      <c r="B498" t="s">
        <v>562</v>
      </c>
      <c r="C498" s="12">
        <v>148666984</v>
      </c>
      <c r="D498" s="12">
        <v>148666984</v>
      </c>
      <c r="E498" s="12">
        <f t="shared" si="29"/>
        <v>0</v>
      </c>
      <c r="F498" s="12">
        <f>_xlfn.IFNA(VLOOKUP(A498,'313 expiration'!A$1:E$8,4,FALSE),0)</f>
        <v>0</v>
      </c>
      <c r="G498" s="12">
        <f>_xlfn.IFNA(VLOOKUP(A498,'TIF expiration'!$A$1:$B$3,2,FALSE),0)</f>
        <v>0</v>
      </c>
      <c r="H498" s="49">
        <v>0.82469999999999999</v>
      </c>
      <c r="I498">
        <v>0.96300000000000008</v>
      </c>
      <c r="J498" s="49">
        <f t="shared" si="30"/>
        <v>0.08</v>
      </c>
      <c r="K498" s="49">
        <f t="shared" si="31"/>
        <v>5.8300000000000088E-2</v>
      </c>
      <c r="L498" s="49">
        <f t="shared" si="32"/>
        <v>0</v>
      </c>
    </row>
    <row r="499" spans="1:12" x14ac:dyDescent="0.25">
      <c r="A499" s="56">
        <v>116903</v>
      </c>
      <c r="B499" t="s">
        <v>561</v>
      </c>
      <c r="C499" s="12">
        <v>552023916</v>
      </c>
      <c r="D499" s="12">
        <v>552023916</v>
      </c>
      <c r="E499" s="12">
        <f t="shared" si="29"/>
        <v>0</v>
      </c>
      <c r="F499" s="12">
        <f>_xlfn.IFNA(VLOOKUP(A499,'313 expiration'!A$1:E$8,4,FALSE),0)</f>
        <v>0</v>
      </c>
      <c r="G499" s="12">
        <f>_xlfn.IFNA(VLOOKUP(A499,'TIF expiration'!$A$1:$B$3,2,FALSE),0)</f>
        <v>0</v>
      </c>
      <c r="H499" s="49">
        <v>0.87260000000000004</v>
      </c>
      <c r="I499">
        <v>1.0109000000000001</v>
      </c>
      <c r="J499" s="49">
        <f t="shared" si="30"/>
        <v>0.08</v>
      </c>
      <c r="K499" s="49">
        <f t="shared" si="31"/>
        <v>5.8300000000000088E-2</v>
      </c>
      <c r="L499" s="49">
        <f t="shared" si="32"/>
        <v>0</v>
      </c>
    </row>
    <row r="500" spans="1:12" x14ac:dyDescent="0.25">
      <c r="A500" s="56">
        <v>116905</v>
      </c>
      <c r="B500" t="s">
        <v>560</v>
      </c>
      <c r="C500" s="12">
        <v>2694324558</v>
      </c>
      <c r="D500" s="12">
        <v>2694324558</v>
      </c>
      <c r="E500" s="12">
        <f t="shared" si="29"/>
        <v>0</v>
      </c>
      <c r="F500" s="12">
        <f>_xlfn.IFNA(VLOOKUP(A500,'313 expiration'!A$1:E$8,4,FALSE),0)</f>
        <v>0</v>
      </c>
      <c r="G500" s="12">
        <f>_xlfn.IFNA(VLOOKUP(A500,'TIF expiration'!$A$1:$B$3,2,FALSE),0)</f>
        <v>0</v>
      </c>
      <c r="H500" s="49">
        <v>0.87019999999999997</v>
      </c>
      <c r="I500">
        <v>0.93020000000000003</v>
      </c>
      <c r="J500" s="49">
        <f t="shared" si="30"/>
        <v>6.0000000000000053E-2</v>
      </c>
      <c r="K500" s="49">
        <f t="shared" si="31"/>
        <v>0</v>
      </c>
      <c r="L500" s="49">
        <f t="shared" si="32"/>
        <v>0</v>
      </c>
    </row>
    <row r="501" spans="1:12" x14ac:dyDescent="0.25">
      <c r="A501" s="56">
        <v>116906</v>
      </c>
      <c r="B501" t="s">
        <v>559</v>
      </c>
      <c r="C501" s="12">
        <v>328523138</v>
      </c>
      <c r="D501" s="12">
        <v>328523138</v>
      </c>
      <c r="E501" s="12">
        <f t="shared" si="29"/>
        <v>0</v>
      </c>
      <c r="F501" s="12">
        <f>_xlfn.IFNA(VLOOKUP(A501,'313 expiration'!A$1:E$8,4,FALSE),0)</f>
        <v>0</v>
      </c>
      <c r="G501" s="12">
        <f>_xlfn.IFNA(VLOOKUP(A501,'TIF expiration'!$A$1:$B$3,2,FALSE),0)</f>
        <v>0</v>
      </c>
      <c r="H501" s="49">
        <v>0.8468</v>
      </c>
      <c r="I501">
        <v>0.85680000000000001</v>
      </c>
      <c r="J501" s="49">
        <f t="shared" si="30"/>
        <v>1.0000000000000009E-2</v>
      </c>
      <c r="K501" s="49">
        <f t="shared" si="31"/>
        <v>0</v>
      </c>
      <c r="L501" s="49">
        <f t="shared" si="32"/>
        <v>0</v>
      </c>
    </row>
    <row r="502" spans="1:12" x14ac:dyDescent="0.25">
      <c r="A502" s="56">
        <v>116908</v>
      </c>
      <c r="B502" t="s">
        <v>558</v>
      </c>
      <c r="C502" s="12">
        <v>1082098825</v>
      </c>
      <c r="D502" s="12">
        <v>1082098825</v>
      </c>
      <c r="E502" s="12">
        <f t="shared" si="29"/>
        <v>0</v>
      </c>
      <c r="F502" s="12">
        <f>_xlfn.IFNA(VLOOKUP(A502,'313 expiration'!A$1:E$8,4,FALSE),0)</f>
        <v>0</v>
      </c>
      <c r="G502" s="12">
        <f>_xlfn.IFNA(VLOOKUP(A502,'TIF expiration'!$A$1:$B$3,2,FALSE),0)</f>
        <v>0</v>
      </c>
      <c r="H502" s="49">
        <v>0.84440000000000004</v>
      </c>
      <c r="I502">
        <v>0.98270000000000002</v>
      </c>
      <c r="J502" s="49">
        <f t="shared" si="30"/>
        <v>0.08</v>
      </c>
      <c r="K502" s="49">
        <f t="shared" si="31"/>
        <v>5.8299999999999977E-2</v>
      </c>
      <c r="L502" s="49">
        <f t="shared" si="32"/>
        <v>0</v>
      </c>
    </row>
    <row r="503" spans="1:12" x14ac:dyDescent="0.25">
      <c r="A503" s="56">
        <v>116909</v>
      </c>
      <c r="B503" t="s">
        <v>557</v>
      </c>
      <c r="C503" s="12">
        <v>162057107</v>
      </c>
      <c r="D503" s="12">
        <v>162057107</v>
      </c>
      <c r="E503" s="12">
        <f t="shared" si="29"/>
        <v>0</v>
      </c>
      <c r="F503" s="12">
        <f>_xlfn.IFNA(VLOOKUP(A503,'313 expiration'!A$1:E$8,4,FALSE),0)</f>
        <v>0</v>
      </c>
      <c r="G503" s="12">
        <f>_xlfn.IFNA(VLOOKUP(A503,'TIF expiration'!$A$1:$B$3,2,FALSE),0)</f>
        <v>0</v>
      </c>
      <c r="H503" s="49">
        <v>0.83089999999999997</v>
      </c>
      <c r="I503">
        <v>0.94070000000000009</v>
      </c>
      <c r="J503" s="49">
        <f t="shared" si="30"/>
        <v>0.08</v>
      </c>
      <c r="K503" s="49">
        <f t="shared" si="31"/>
        <v>2.9800000000000118E-2</v>
      </c>
      <c r="L503" s="49">
        <f t="shared" si="32"/>
        <v>0</v>
      </c>
    </row>
    <row r="504" spans="1:12" x14ac:dyDescent="0.25">
      <c r="A504" s="56">
        <v>116910</v>
      </c>
      <c r="B504" t="s">
        <v>556</v>
      </c>
      <c r="C504" s="12">
        <v>130920783</v>
      </c>
      <c r="D504" s="12">
        <v>130920783</v>
      </c>
      <c r="E504" s="12">
        <f t="shared" si="29"/>
        <v>0</v>
      </c>
      <c r="F504" s="12">
        <f>_xlfn.IFNA(VLOOKUP(A504,'313 expiration'!A$1:E$8,4,FALSE),0)</f>
        <v>0</v>
      </c>
      <c r="G504" s="12">
        <f>_xlfn.IFNA(VLOOKUP(A504,'TIF expiration'!$A$1:$B$3,2,FALSE),0)</f>
        <v>0</v>
      </c>
      <c r="H504" s="49">
        <v>0.83779999999999999</v>
      </c>
      <c r="I504">
        <v>0.88780000000000003</v>
      </c>
      <c r="J504" s="49">
        <f t="shared" si="30"/>
        <v>5.0000000000000044E-2</v>
      </c>
      <c r="K504" s="49">
        <f t="shared" si="31"/>
        <v>0</v>
      </c>
      <c r="L504" s="49">
        <f t="shared" si="32"/>
        <v>0</v>
      </c>
    </row>
    <row r="505" spans="1:12" x14ac:dyDescent="0.25">
      <c r="A505" s="56">
        <v>116915</v>
      </c>
      <c r="B505" t="s">
        <v>555</v>
      </c>
      <c r="C505" s="12">
        <v>267306859</v>
      </c>
      <c r="D505" s="12">
        <v>267306859</v>
      </c>
      <c r="E505" s="12">
        <f t="shared" si="29"/>
        <v>0</v>
      </c>
      <c r="F505" s="12">
        <f>_xlfn.IFNA(VLOOKUP(A505,'313 expiration'!A$1:E$8,4,FALSE),0)</f>
        <v>0</v>
      </c>
      <c r="G505" s="12">
        <f>_xlfn.IFNA(VLOOKUP(A505,'TIF expiration'!$A$1:$B$3,2,FALSE),0)</f>
        <v>0</v>
      </c>
      <c r="H505" s="49">
        <v>0.82469999999999999</v>
      </c>
      <c r="I505">
        <v>0.87470000000000003</v>
      </c>
      <c r="J505" s="49">
        <f t="shared" si="30"/>
        <v>5.0000000000000044E-2</v>
      </c>
      <c r="K505" s="49">
        <f t="shared" si="31"/>
        <v>0</v>
      </c>
      <c r="L505" s="49">
        <f t="shared" si="32"/>
        <v>0</v>
      </c>
    </row>
    <row r="506" spans="1:12" x14ac:dyDescent="0.25">
      <c r="A506" s="56">
        <v>116916</v>
      </c>
      <c r="B506" t="s">
        <v>554</v>
      </c>
      <c r="C506" s="12">
        <v>24404299</v>
      </c>
      <c r="D506" s="12">
        <v>24404299</v>
      </c>
      <c r="E506" s="12">
        <f t="shared" si="29"/>
        <v>0</v>
      </c>
      <c r="F506" s="12">
        <f>_xlfn.IFNA(VLOOKUP(A506,'313 expiration'!A$1:E$8,4,FALSE),0)</f>
        <v>0</v>
      </c>
      <c r="G506" s="12">
        <f>_xlfn.IFNA(VLOOKUP(A506,'TIF expiration'!$A$1:$B$3,2,FALSE),0)</f>
        <v>0</v>
      </c>
      <c r="H506" s="49">
        <v>0.82469999999999999</v>
      </c>
      <c r="I506">
        <v>0.96300000000000008</v>
      </c>
      <c r="J506" s="49">
        <f t="shared" si="30"/>
        <v>0.08</v>
      </c>
      <c r="K506" s="49">
        <f t="shared" si="31"/>
        <v>5.8300000000000088E-2</v>
      </c>
      <c r="L506" s="49">
        <f t="shared" si="32"/>
        <v>0</v>
      </c>
    </row>
    <row r="507" spans="1:12" x14ac:dyDescent="0.25">
      <c r="A507" s="56">
        <v>117901</v>
      </c>
      <c r="B507" t="s">
        <v>553</v>
      </c>
      <c r="C507" s="12">
        <v>633930323</v>
      </c>
      <c r="D507" s="12">
        <v>620313448</v>
      </c>
      <c r="E507" s="12">
        <f t="shared" si="29"/>
        <v>27233750</v>
      </c>
      <c r="F507" s="12">
        <f>_xlfn.IFNA(VLOOKUP(A507,'313 expiration'!A$1:E$8,4,FALSE),0)</f>
        <v>0</v>
      </c>
      <c r="G507" s="12">
        <f>_xlfn.IFNA(VLOOKUP(A507,'TIF expiration'!$A$1:$B$3,2,FALSE),0)</f>
        <v>0</v>
      </c>
      <c r="H507" s="49">
        <v>0.91639999999999999</v>
      </c>
      <c r="I507">
        <v>0.96640000000000004</v>
      </c>
      <c r="J507" s="49">
        <f t="shared" si="30"/>
        <v>5.0000000000000044E-2</v>
      </c>
      <c r="K507" s="49">
        <f t="shared" si="31"/>
        <v>0</v>
      </c>
      <c r="L507" s="49">
        <f t="shared" si="32"/>
        <v>0</v>
      </c>
    </row>
    <row r="508" spans="1:12" x14ac:dyDescent="0.25">
      <c r="A508" s="56">
        <v>117903</v>
      </c>
      <c r="B508" t="s">
        <v>552</v>
      </c>
      <c r="C508" s="12">
        <v>129315318</v>
      </c>
      <c r="D508" s="12">
        <v>128906653</v>
      </c>
      <c r="E508" s="12">
        <f t="shared" si="29"/>
        <v>817330</v>
      </c>
      <c r="F508" s="12">
        <f>_xlfn.IFNA(VLOOKUP(A508,'313 expiration'!A$1:E$8,4,FALSE),0)</f>
        <v>0</v>
      </c>
      <c r="G508" s="12">
        <f>_xlfn.IFNA(VLOOKUP(A508,'TIF expiration'!$A$1:$B$3,2,FALSE),0)</f>
        <v>0</v>
      </c>
      <c r="H508" s="49">
        <v>0.91639999999999999</v>
      </c>
      <c r="I508">
        <v>1.0353000000000001</v>
      </c>
      <c r="J508" s="49">
        <f t="shared" si="30"/>
        <v>0.08</v>
      </c>
      <c r="K508" s="49">
        <f t="shared" si="31"/>
        <v>3.8900000000000115E-2</v>
      </c>
      <c r="L508" s="49">
        <f t="shared" si="32"/>
        <v>0</v>
      </c>
    </row>
    <row r="509" spans="1:12" x14ac:dyDescent="0.25">
      <c r="A509" s="56">
        <v>117904</v>
      </c>
      <c r="B509" t="s">
        <v>551</v>
      </c>
      <c r="C509" s="12">
        <v>1230732617</v>
      </c>
      <c r="D509" s="12">
        <v>1225882602</v>
      </c>
      <c r="E509" s="12">
        <f t="shared" si="29"/>
        <v>9700030</v>
      </c>
      <c r="F509" s="12">
        <f>_xlfn.IFNA(VLOOKUP(A509,'313 expiration'!A$1:E$8,4,FALSE),0)</f>
        <v>0</v>
      </c>
      <c r="G509" s="12">
        <f>_xlfn.IFNA(VLOOKUP(A509,'TIF expiration'!$A$1:$B$3,2,FALSE),0)</f>
        <v>0</v>
      </c>
      <c r="H509" s="49">
        <v>0.90349999999999997</v>
      </c>
      <c r="I509">
        <v>0.94720000000000004</v>
      </c>
      <c r="J509" s="49">
        <f t="shared" si="30"/>
        <v>4.3700000000000072E-2</v>
      </c>
      <c r="K509" s="49">
        <f t="shared" si="31"/>
        <v>0</v>
      </c>
      <c r="L509" s="49">
        <f t="shared" si="32"/>
        <v>0</v>
      </c>
    </row>
    <row r="510" spans="1:12" x14ac:dyDescent="0.25">
      <c r="A510" s="56">
        <v>117907</v>
      </c>
      <c r="B510" t="s">
        <v>550</v>
      </c>
      <c r="C510" s="12">
        <v>36790429</v>
      </c>
      <c r="D510" s="12">
        <v>36667009</v>
      </c>
      <c r="E510" s="12">
        <f t="shared" si="29"/>
        <v>246840</v>
      </c>
      <c r="F510" s="12">
        <f>_xlfn.IFNA(VLOOKUP(A510,'313 expiration'!A$1:E$8,4,FALSE),0)</f>
        <v>0</v>
      </c>
      <c r="G510" s="12">
        <f>_xlfn.IFNA(VLOOKUP(A510,'TIF expiration'!$A$1:$B$3,2,FALSE),0)</f>
        <v>0</v>
      </c>
      <c r="H510" s="49">
        <v>0.91639999999999999</v>
      </c>
      <c r="I510">
        <v>1.0223</v>
      </c>
      <c r="J510" s="49">
        <f t="shared" si="30"/>
        <v>0.08</v>
      </c>
      <c r="K510" s="49">
        <f t="shared" si="31"/>
        <v>2.5899999999999992E-2</v>
      </c>
      <c r="L510" s="49">
        <f t="shared" si="32"/>
        <v>0</v>
      </c>
    </row>
    <row r="511" spans="1:12" x14ac:dyDescent="0.25">
      <c r="A511" s="56">
        <v>118902</v>
      </c>
      <c r="B511" t="s">
        <v>549</v>
      </c>
      <c r="C511" s="12">
        <v>1331439849</v>
      </c>
      <c r="D511" s="12">
        <v>1331439849</v>
      </c>
      <c r="E511" s="12">
        <f t="shared" si="29"/>
        <v>0</v>
      </c>
      <c r="F511" s="12">
        <f>_xlfn.IFNA(VLOOKUP(A511,'313 expiration'!A$1:E$8,4,FALSE),0)</f>
        <v>0</v>
      </c>
      <c r="G511" s="12">
        <f>_xlfn.IFNA(VLOOKUP(A511,'TIF expiration'!$A$1:$B$3,2,FALSE),0)</f>
        <v>0</v>
      </c>
      <c r="H511" s="49">
        <v>0.91639999999999999</v>
      </c>
      <c r="I511">
        <v>0.96640000000000004</v>
      </c>
      <c r="J511" s="49">
        <f t="shared" si="30"/>
        <v>5.0000000000000044E-2</v>
      </c>
      <c r="K511" s="49">
        <f t="shared" si="31"/>
        <v>0</v>
      </c>
      <c r="L511" s="49">
        <f t="shared" si="32"/>
        <v>0</v>
      </c>
    </row>
    <row r="512" spans="1:12" x14ac:dyDescent="0.25">
      <c r="A512" s="56">
        <v>119901</v>
      </c>
      <c r="B512" t="s">
        <v>548</v>
      </c>
      <c r="C512" s="12">
        <v>146574367</v>
      </c>
      <c r="D512" s="12">
        <v>146574367</v>
      </c>
      <c r="E512" s="12">
        <f t="shared" si="29"/>
        <v>0</v>
      </c>
      <c r="F512" s="12">
        <f>_xlfn.IFNA(VLOOKUP(A512,'313 expiration'!A$1:E$8,4,FALSE),0)</f>
        <v>76574544</v>
      </c>
      <c r="G512" s="12">
        <f>_xlfn.IFNA(VLOOKUP(A512,'TIF expiration'!$A$1:$B$3,2,FALSE),0)</f>
        <v>0</v>
      </c>
      <c r="H512" s="49">
        <v>0.91639999999999999</v>
      </c>
      <c r="I512">
        <v>0.96640000000000004</v>
      </c>
      <c r="J512" s="49">
        <f t="shared" si="30"/>
        <v>5.0000000000000044E-2</v>
      </c>
      <c r="K512" s="49">
        <f t="shared" si="31"/>
        <v>0</v>
      </c>
      <c r="L512" s="49">
        <f t="shared" si="32"/>
        <v>0</v>
      </c>
    </row>
    <row r="513" spans="1:12" x14ac:dyDescent="0.25">
      <c r="A513" s="56">
        <v>119902</v>
      </c>
      <c r="B513" t="s">
        <v>547</v>
      </c>
      <c r="C513" s="12">
        <v>811003657</v>
      </c>
      <c r="D513" s="12">
        <v>811003657</v>
      </c>
      <c r="E513" s="12">
        <f t="shared" si="29"/>
        <v>0</v>
      </c>
      <c r="F513" s="12">
        <f>_xlfn.IFNA(VLOOKUP(A513,'313 expiration'!A$1:E$8,4,FALSE),0)</f>
        <v>0</v>
      </c>
      <c r="G513" s="12">
        <f>_xlfn.IFNA(VLOOKUP(A513,'TIF expiration'!$A$1:$B$3,2,FALSE),0)</f>
        <v>0</v>
      </c>
      <c r="H513" s="49">
        <v>0.91639999999999999</v>
      </c>
      <c r="I513">
        <v>0.96640000000000004</v>
      </c>
      <c r="J513" s="49">
        <f t="shared" si="30"/>
        <v>5.0000000000000044E-2</v>
      </c>
      <c r="K513" s="49">
        <f t="shared" si="31"/>
        <v>0</v>
      </c>
      <c r="L513" s="49">
        <f t="shared" si="32"/>
        <v>0</v>
      </c>
    </row>
    <row r="514" spans="1:12" x14ac:dyDescent="0.25">
      <c r="A514" s="56">
        <v>119903</v>
      </c>
      <c r="B514" t="s">
        <v>546</v>
      </c>
      <c r="C514" s="12">
        <v>279574866</v>
      </c>
      <c r="D514" s="12">
        <v>279574866</v>
      </c>
      <c r="E514" s="12">
        <f t="shared" si="29"/>
        <v>0</v>
      </c>
      <c r="F514" s="12">
        <f>_xlfn.IFNA(VLOOKUP(A514,'313 expiration'!A$1:E$8,4,FALSE),0)</f>
        <v>0</v>
      </c>
      <c r="G514" s="12">
        <f>_xlfn.IFNA(VLOOKUP(A514,'TIF expiration'!$A$1:$B$3,2,FALSE),0)</f>
        <v>0</v>
      </c>
      <c r="H514" s="49">
        <v>0.91639999999999999</v>
      </c>
      <c r="I514">
        <v>0.95640000000000003</v>
      </c>
      <c r="J514" s="49">
        <f t="shared" si="30"/>
        <v>4.0000000000000036E-2</v>
      </c>
      <c r="K514" s="49">
        <f t="shared" si="31"/>
        <v>0</v>
      </c>
      <c r="L514" s="49">
        <f t="shared" si="32"/>
        <v>0</v>
      </c>
    </row>
    <row r="515" spans="1:12" x14ac:dyDescent="0.25">
      <c r="A515" s="56">
        <v>120901</v>
      </c>
      <c r="B515" t="s">
        <v>545</v>
      </c>
      <c r="C515" s="12">
        <v>605274420</v>
      </c>
      <c r="D515" s="12">
        <v>605274420</v>
      </c>
      <c r="E515" s="12">
        <f t="shared" ref="E515:E578" si="33">(C515-D515)*2</f>
        <v>0</v>
      </c>
      <c r="F515" s="12">
        <f>_xlfn.IFNA(VLOOKUP(A515,'313 expiration'!A$1:E$8,4,FALSE),0)</f>
        <v>0</v>
      </c>
      <c r="G515" s="12">
        <f>_xlfn.IFNA(VLOOKUP(A515,'TIF expiration'!$A$1:$B$3,2,FALSE),0)</f>
        <v>0</v>
      </c>
      <c r="H515" s="49">
        <v>0.88139999999999996</v>
      </c>
      <c r="I515">
        <v>0.93140000000000001</v>
      </c>
      <c r="J515" s="49">
        <f t="shared" ref="J515:J578" si="34">MAX(0,MIN(0.08,I515-H515))</f>
        <v>5.0000000000000044E-2</v>
      </c>
      <c r="K515" s="49">
        <f t="shared" ref="K515:K578" si="35">MIN(0.09,I515-H515-J515)</f>
        <v>0</v>
      </c>
      <c r="L515" s="49">
        <f t="shared" si="32"/>
        <v>0</v>
      </c>
    </row>
    <row r="516" spans="1:12" x14ac:dyDescent="0.25">
      <c r="A516" s="56">
        <v>120902</v>
      </c>
      <c r="B516" t="s">
        <v>544</v>
      </c>
      <c r="C516" s="12">
        <v>265741687</v>
      </c>
      <c r="D516" s="12">
        <v>265741687</v>
      </c>
      <c r="E516" s="12">
        <f t="shared" si="33"/>
        <v>0</v>
      </c>
      <c r="F516" s="12">
        <f>_xlfn.IFNA(VLOOKUP(A516,'313 expiration'!A$1:E$8,4,FALSE),0)</f>
        <v>0</v>
      </c>
      <c r="G516" s="12">
        <f>_xlfn.IFNA(VLOOKUP(A516,'TIF expiration'!$A$1:$B$3,2,FALSE),0)</f>
        <v>0</v>
      </c>
      <c r="H516" s="49">
        <v>0.89570000000000005</v>
      </c>
      <c r="I516">
        <v>0.9457000000000001</v>
      </c>
      <c r="J516" s="49">
        <f t="shared" si="34"/>
        <v>5.0000000000000044E-2</v>
      </c>
      <c r="K516" s="49">
        <f t="shared" si="35"/>
        <v>0</v>
      </c>
      <c r="L516" s="49">
        <f t="shared" si="32"/>
        <v>0</v>
      </c>
    </row>
    <row r="517" spans="1:12" x14ac:dyDescent="0.25">
      <c r="A517" s="56">
        <v>120905</v>
      </c>
      <c r="B517" t="s">
        <v>543</v>
      </c>
      <c r="C517" s="12">
        <v>1116298264</v>
      </c>
      <c r="D517" s="12">
        <v>1097091709</v>
      </c>
      <c r="E517" s="12">
        <f t="shared" si="33"/>
        <v>38413110</v>
      </c>
      <c r="F517" s="12">
        <f>_xlfn.IFNA(VLOOKUP(A517,'313 expiration'!A$1:E$8,4,FALSE),0)</f>
        <v>0</v>
      </c>
      <c r="G517" s="12">
        <f>_xlfn.IFNA(VLOOKUP(A517,'TIF expiration'!$A$1:$B$3,2,FALSE),0)</f>
        <v>0</v>
      </c>
      <c r="H517" s="49">
        <v>0.91639999999999999</v>
      </c>
      <c r="I517">
        <v>1.0028000000000001</v>
      </c>
      <c r="J517" s="49">
        <f t="shared" si="34"/>
        <v>0.08</v>
      </c>
      <c r="K517" s="49">
        <f t="shared" si="35"/>
        <v>6.4000000000001417E-3</v>
      </c>
      <c r="L517" s="49">
        <f t="shared" si="32"/>
        <v>0</v>
      </c>
    </row>
    <row r="518" spans="1:12" x14ac:dyDescent="0.25">
      <c r="A518" s="56">
        <v>121902</v>
      </c>
      <c r="B518" t="s">
        <v>542</v>
      </c>
      <c r="C518" s="12">
        <v>359663841</v>
      </c>
      <c r="D518" s="12">
        <v>348233240</v>
      </c>
      <c r="E518" s="12">
        <f t="shared" si="33"/>
        <v>22861202</v>
      </c>
      <c r="F518" s="12">
        <f>_xlfn.IFNA(VLOOKUP(A518,'313 expiration'!A$1:E$8,4,FALSE),0)</f>
        <v>0</v>
      </c>
      <c r="G518" s="12">
        <f>_xlfn.IFNA(VLOOKUP(A518,'TIF expiration'!$A$1:$B$3,2,FALSE),0)</f>
        <v>0</v>
      </c>
      <c r="H518" s="49">
        <v>0.91639999999999999</v>
      </c>
      <c r="I518">
        <v>0.96640000000000004</v>
      </c>
      <c r="J518" s="49">
        <f t="shared" si="34"/>
        <v>5.0000000000000044E-2</v>
      </c>
      <c r="K518" s="49">
        <f t="shared" si="35"/>
        <v>0</v>
      </c>
      <c r="L518" s="49">
        <f t="shared" ref="L518:L581" si="36">I518-H518-J518-K518</f>
        <v>0</v>
      </c>
    </row>
    <row r="519" spans="1:12" x14ac:dyDescent="0.25">
      <c r="A519" s="56">
        <v>121903</v>
      </c>
      <c r="B519" t="s">
        <v>541</v>
      </c>
      <c r="C519" s="12">
        <v>397062328</v>
      </c>
      <c r="D519" s="12">
        <v>397062328</v>
      </c>
      <c r="E519" s="12">
        <f t="shared" si="33"/>
        <v>0</v>
      </c>
      <c r="F519" s="12">
        <f>_xlfn.IFNA(VLOOKUP(A519,'313 expiration'!A$1:E$8,4,FALSE),0)</f>
        <v>0</v>
      </c>
      <c r="G519" s="12">
        <f>_xlfn.IFNA(VLOOKUP(A519,'TIF expiration'!$A$1:$B$3,2,FALSE),0)</f>
        <v>0</v>
      </c>
      <c r="H519" s="49">
        <v>0.86329999999999996</v>
      </c>
      <c r="I519">
        <v>1.0016</v>
      </c>
      <c r="J519" s="49">
        <f t="shared" si="34"/>
        <v>0.08</v>
      </c>
      <c r="K519" s="49">
        <f t="shared" si="35"/>
        <v>5.8300000000000088E-2</v>
      </c>
      <c r="L519" s="49">
        <f t="shared" si="36"/>
        <v>0</v>
      </c>
    </row>
    <row r="520" spans="1:12" x14ac:dyDescent="0.25">
      <c r="A520" s="56">
        <v>121904</v>
      </c>
      <c r="B520" t="s">
        <v>540</v>
      </c>
      <c r="C520" s="12">
        <v>918766398</v>
      </c>
      <c r="D520" s="12">
        <v>918766398</v>
      </c>
      <c r="E520" s="12">
        <f t="shared" si="33"/>
        <v>0</v>
      </c>
      <c r="F520" s="12">
        <f>_xlfn.IFNA(VLOOKUP(A520,'313 expiration'!A$1:E$8,4,FALSE),0)</f>
        <v>0</v>
      </c>
      <c r="G520" s="12">
        <f>_xlfn.IFNA(VLOOKUP(A520,'TIF expiration'!$A$1:$B$3,2,FALSE),0)</f>
        <v>0</v>
      </c>
      <c r="H520" s="49">
        <v>0.91639999999999999</v>
      </c>
      <c r="I520">
        <v>1.0547</v>
      </c>
      <c r="J520" s="49">
        <f t="shared" si="34"/>
        <v>0.08</v>
      </c>
      <c r="K520" s="49">
        <f t="shared" si="35"/>
        <v>5.8299999999999977E-2</v>
      </c>
      <c r="L520" s="49">
        <f t="shared" si="36"/>
        <v>0</v>
      </c>
    </row>
    <row r="521" spans="1:12" x14ac:dyDescent="0.25">
      <c r="A521" s="56">
        <v>121905</v>
      </c>
      <c r="B521" t="s">
        <v>539</v>
      </c>
      <c r="C521" s="12">
        <v>335788027</v>
      </c>
      <c r="D521" s="12">
        <v>335788027</v>
      </c>
      <c r="E521" s="12">
        <f t="shared" si="33"/>
        <v>0</v>
      </c>
      <c r="F521" s="12">
        <f>_xlfn.IFNA(VLOOKUP(A521,'313 expiration'!A$1:E$8,4,FALSE),0)</f>
        <v>0</v>
      </c>
      <c r="G521" s="12">
        <f>_xlfn.IFNA(VLOOKUP(A521,'TIF expiration'!$A$1:$B$3,2,FALSE),0)</f>
        <v>0</v>
      </c>
      <c r="H521" s="49">
        <v>0.91639999999999999</v>
      </c>
      <c r="I521">
        <v>0.96640000000000004</v>
      </c>
      <c r="J521" s="49">
        <f t="shared" si="34"/>
        <v>5.0000000000000044E-2</v>
      </c>
      <c r="K521" s="49">
        <f t="shared" si="35"/>
        <v>0</v>
      </c>
      <c r="L521" s="49">
        <f t="shared" si="36"/>
        <v>0</v>
      </c>
    </row>
    <row r="522" spans="1:12" x14ac:dyDescent="0.25">
      <c r="A522" s="56">
        <v>121906</v>
      </c>
      <c r="B522" t="s">
        <v>538</v>
      </c>
      <c r="C522" s="12">
        <v>343332963</v>
      </c>
      <c r="D522" s="12">
        <v>339516944</v>
      </c>
      <c r="E522" s="12">
        <f t="shared" si="33"/>
        <v>7632038</v>
      </c>
      <c r="F522" s="12">
        <f>_xlfn.IFNA(VLOOKUP(A522,'313 expiration'!A$1:E$8,4,FALSE),0)</f>
        <v>0</v>
      </c>
      <c r="G522" s="12">
        <f>_xlfn.IFNA(VLOOKUP(A522,'TIF expiration'!$A$1:$B$3,2,FALSE),0)</f>
        <v>0</v>
      </c>
      <c r="H522" s="49">
        <v>0.91639999999999999</v>
      </c>
      <c r="I522">
        <v>1.0547</v>
      </c>
      <c r="J522" s="49">
        <f t="shared" si="34"/>
        <v>0.08</v>
      </c>
      <c r="K522" s="49">
        <f t="shared" si="35"/>
        <v>5.8299999999999977E-2</v>
      </c>
      <c r="L522" s="49">
        <f t="shared" si="36"/>
        <v>0</v>
      </c>
    </row>
    <row r="523" spans="1:12" x14ac:dyDescent="0.25">
      <c r="A523" s="56">
        <v>122901</v>
      </c>
      <c r="B523" t="s">
        <v>537</v>
      </c>
      <c r="C523" s="12">
        <v>204332868</v>
      </c>
      <c r="D523" s="12">
        <v>204332868</v>
      </c>
      <c r="E523" s="12">
        <f t="shared" si="33"/>
        <v>0</v>
      </c>
      <c r="F523" s="12">
        <f>_xlfn.IFNA(VLOOKUP(A523,'313 expiration'!A$1:E$8,4,FALSE),0)</f>
        <v>0</v>
      </c>
      <c r="G523" s="12">
        <f>_xlfn.IFNA(VLOOKUP(A523,'TIF expiration'!$A$1:$B$3,2,FALSE),0)</f>
        <v>0</v>
      </c>
      <c r="H523" s="49">
        <v>0.91639999999999999</v>
      </c>
      <c r="I523">
        <v>1.0350000000000001</v>
      </c>
      <c r="J523" s="49">
        <f t="shared" si="34"/>
        <v>0.08</v>
      </c>
      <c r="K523" s="49">
        <f t="shared" si="35"/>
        <v>3.8600000000000148E-2</v>
      </c>
      <c r="L523" s="49">
        <f t="shared" si="36"/>
        <v>0</v>
      </c>
    </row>
    <row r="524" spans="1:12" x14ac:dyDescent="0.25">
      <c r="A524" s="56">
        <v>122902</v>
      </c>
      <c r="B524" t="s">
        <v>536</v>
      </c>
      <c r="C524" s="12">
        <v>51484718</v>
      </c>
      <c r="D524" s="12">
        <v>51484718</v>
      </c>
      <c r="E524" s="12">
        <f t="shared" si="33"/>
        <v>0</v>
      </c>
      <c r="F524" s="12">
        <f>_xlfn.IFNA(VLOOKUP(A524,'313 expiration'!A$1:E$8,4,FALSE),0)</f>
        <v>0</v>
      </c>
      <c r="G524" s="12">
        <f>_xlfn.IFNA(VLOOKUP(A524,'TIF expiration'!$A$1:$B$3,2,FALSE),0)</f>
        <v>0</v>
      </c>
      <c r="H524" s="49">
        <v>0.91639999999999999</v>
      </c>
      <c r="I524">
        <v>0.96640000000000004</v>
      </c>
      <c r="J524" s="49">
        <f t="shared" si="34"/>
        <v>5.0000000000000044E-2</v>
      </c>
      <c r="K524" s="49">
        <f t="shared" si="35"/>
        <v>0</v>
      </c>
      <c r="L524" s="49">
        <f t="shared" si="36"/>
        <v>0</v>
      </c>
    </row>
    <row r="525" spans="1:12" x14ac:dyDescent="0.25">
      <c r="A525" s="56">
        <v>123905</v>
      </c>
      <c r="B525" t="s">
        <v>535</v>
      </c>
      <c r="C525" s="12">
        <v>2908816017</v>
      </c>
      <c r="D525" s="12">
        <v>2908816017</v>
      </c>
      <c r="E525" s="12">
        <f t="shared" si="33"/>
        <v>0</v>
      </c>
      <c r="F525" s="12">
        <f>_xlfn.IFNA(VLOOKUP(A525,'313 expiration'!A$1:E$8,4,FALSE),0)</f>
        <v>0</v>
      </c>
      <c r="G525" s="12">
        <f>_xlfn.IFNA(VLOOKUP(A525,'TIF expiration'!$A$1:$B$3,2,FALSE),0)</f>
        <v>0</v>
      </c>
      <c r="H525" s="49">
        <v>0.86519999999999997</v>
      </c>
      <c r="I525">
        <v>0.91520000000000001</v>
      </c>
      <c r="J525" s="49">
        <f t="shared" si="34"/>
        <v>5.0000000000000044E-2</v>
      </c>
      <c r="K525" s="49">
        <f t="shared" si="35"/>
        <v>0</v>
      </c>
      <c r="L525" s="49">
        <f t="shared" si="36"/>
        <v>0</v>
      </c>
    </row>
    <row r="526" spans="1:12" x14ac:dyDescent="0.25">
      <c r="A526" s="56">
        <v>123907</v>
      </c>
      <c r="B526" t="s">
        <v>534</v>
      </c>
      <c r="C526" s="12">
        <v>5916105291</v>
      </c>
      <c r="D526" s="12">
        <v>5916105291</v>
      </c>
      <c r="E526" s="12">
        <f t="shared" si="33"/>
        <v>0</v>
      </c>
      <c r="F526" s="12">
        <f>_xlfn.IFNA(VLOOKUP(A526,'313 expiration'!A$1:E$8,4,FALSE),0)</f>
        <v>0</v>
      </c>
      <c r="G526" s="12">
        <f>_xlfn.IFNA(VLOOKUP(A526,'TIF expiration'!$A$1:$B$3,2,FALSE),0)</f>
        <v>0</v>
      </c>
      <c r="H526" s="49">
        <v>0.91639999999999999</v>
      </c>
      <c r="I526">
        <v>1.0864</v>
      </c>
      <c r="J526" s="49">
        <f t="shared" si="34"/>
        <v>0.08</v>
      </c>
      <c r="K526" s="49">
        <f t="shared" si="35"/>
        <v>0.09</v>
      </c>
      <c r="L526" s="49">
        <f t="shared" si="36"/>
        <v>0</v>
      </c>
    </row>
    <row r="527" spans="1:12" x14ac:dyDescent="0.25">
      <c r="A527" s="56">
        <v>123908</v>
      </c>
      <c r="B527" t="s">
        <v>533</v>
      </c>
      <c r="C527" s="12">
        <v>2680112289</v>
      </c>
      <c r="D527" s="12">
        <v>2572831553</v>
      </c>
      <c r="E527" s="12">
        <f t="shared" si="33"/>
        <v>214561472</v>
      </c>
      <c r="F527" s="12">
        <f>_xlfn.IFNA(VLOOKUP(A527,'313 expiration'!A$1:E$8,4,FALSE),0)</f>
        <v>0</v>
      </c>
      <c r="G527" s="12">
        <f>_xlfn.IFNA(VLOOKUP(A527,'TIF expiration'!$A$1:$B$3,2,FALSE),0)</f>
        <v>0</v>
      </c>
      <c r="H527" s="49">
        <v>0.91639999999999999</v>
      </c>
      <c r="I527">
        <v>1.0547</v>
      </c>
      <c r="J527" s="49">
        <f t="shared" si="34"/>
        <v>0.08</v>
      </c>
      <c r="K527" s="49">
        <f t="shared" si="35"/>
        <v>5.8299999999999977E-2</v>
      </c>
      <c r="L527" s="49">
        <f t="shared" si="36"/>
        <v>0</v>
      </c>
    </row>
    <row r="528" spans="1:12" x14ac:dyDescent="0.25">
      <c r="A528" s="56">
        <v>123910</v>
      </c>
      <c r="B528" t="s">
        <v>532</v>
      </c>
      <c r="C528" s="12">
        <v>12285016371</v>
      </c>
      <c r="D528" s="12">
        <v>12285016371</v>
      </c>
      <c r="E528" s="12">
        <f t="shared" si="33"/>
        <v>0</v>
      </c>
      <c r="F528" s="12">
        <f>_xlfn.IFNA(VLOOKUP(A528,'313 expiration'!A$1:E$8,4,FALSE),0)</f>
        <v>0</v>
      </c>
      <c r="G528" s="12">
        <f>_xlfn.IFNA(VLOOKUP(A528,'TIF expiration'!$A$1:$B$3,2,FALSE),0)</f>
        <v>0</v>
      </c>
      <c r="H528" s="49">
        <v>0.91639999999999999</v>
      </c>
      <c r="I528">
        <v>0.96640000000000004</v>
      </c>
      <c r="J528" s="49">
        <f t="shared" si="34"/>
        <v>5.0000000000000044E-2</v>
      </c>
      <c r="K528" s="49">
        <f t="shared" si="35"/>
        <v>0</v>
      </c>
      <c r="L528" s="49">
        <f t="shared" si="36"/>
        <v>0</v>
      </c>
    </row>
    <row r="529" spans="1:12" x14ac:dyDescent="0.25">
      <c r="A529" s="56">
        <v>123913</v>
      </c>
      <c r="B529" t="s">
        <v>531</v>
      </c>
      <c r="C529" s="12">
        <v>880568066</v>
      </c>
      <c r="D529" s="12">
        <v>879722921</v>
      </c>
      <c r="E529" s="12">
        <f t="shared" si="33"/>
        <v>1690290</v>
      </c>
      <c r="F529" s="12">
        <f>_xlfn.IFNA(VLOOKUP(A529,'313 expiration'!A$1:E$8,4,FALSE),0)</f>
        <v>0</v>
      </c>
      <c r="G529" s="12">
        <f>_xlfn.IFNA(VLOOKUP(A529,'TIF expiration'!$A$1:$B$3,2,FALSE),0)</f>
        <v>0</v>
      </c>
      <c r="H529" s="49">
        <v>0.91639999999999999</v>
      </c>
      <c r="I529">
        <v>0.97640000000000005</v>
      </c>
      <c r="J529" s="49">
        <f t="shared" si="34"/>
        <v>6.0000000000000053E-2</v>
      </c>
      <c r="K529" s="49">
        <f t="shared" si="35"/>
        <v>0</v>
      </c>
      <c r="L529" s="49">
        <f t="shared" si="36"/>
        <v>0</v>
      </c>
    </row>
    <row r="530" spans="1:12" x14ac:dyDescent="0.25">
      <c r="A530" s="56">
        <v>123914</v>
      </c>
      <c r="B530" t="s">
        <v>530</v>
      </c>
      <c r="C530" s="12">
        <v>710059536</v>
      </c>
      <c r="D530" s="12">
        <v>710059536</v>
      </c>
      <c r="E530" s="12">
        <f t="shared" si="33"/>
        <v>0</v>
      </c>
      <c r="F530" s="12">
        <f>_xlfn.IFNA(VLOOKUP(A530,'313 expiration'!A$1:E$8,4,FALSE),0)</f>
        <v>0</v>
      </c>
      <c r="G530" s="12">
        <f>_xlfn.IFNA(VLOOKUP(A530,'TIF expiration'!$A$1:$B$3,2,FALSE),0)</f>
        <v>0</v>
      </c>
      <c r="H530" s="49">
        <v>0.91639999999999999</v>
      </c>
      <c r="I530">
        <v>1.0547</v>
      </c>
      <c r="J530" s="49">
        <f t="shared" si="34"/>
        <v>0.08</v>
      </c>
      <c r="K530" s="49">
        <f t="shared" si="35"/>
        <v>5.8299999999999977E-2</v>
      </c>
      <c r="L530" s="49">
        <f t="shared" si="36"/>
        <v>0</v>
      </c>
    </row>
    <row r="531" spans="1:12" x14ac:dyDescent="0.25">
      <c r="A531" s="56">
        <v>124901</v>
      </c>
      <c r="B531" t="s">
        <v>529</v>
      </c>
      <c r="C531" s="12">
        <v>348314104</v>
      </c>
      <c r="D531" s="12">
        <v>344811124</v>
      </c>
      <c r="E531" s="12">
        <f t="shared" si="33"/>
        <v>7005960</v>
      </c>
      <c r="F531" s="12">
        <f>_xlfn.IFNA(VLOOKUP(A531,'313 expiration'!A$1:E$8,4,FALSE),0)</f>
        <v>0</v>
      </c>
      <c r="G531" s="12">
        <f>_xlfn.IFNA(VLOOKUP(A531,'TIF expiration'!$A$1:$B$3,2,FALSE),0)</f>
        <v>0</v>
      </c>
      <c r="H531" s="49">
        <v>0.91639999999999999</v>
      </c>
      <c r="I531">
        <v>0.95640000000000003</v>
      </c>
      <c r="J531" s="49">
        <f t="shared" si="34"/>
        <v>4.0000000000000036E-2</v>
      </c>
      <c r="K531" s="49">
        <f t="shared" si="35"/>
        <v>0</v>
      </c>
      <c r="L531" s="49">
        <f t="shared" si="36"/>
        <v>0</v>
      </c>
    </row>
    <row r="532" spans="1:12" x14ac:dyDescent="0.25">
      <c r="A532" s="56">
        <v>125901</v>
      </c>
      <c r="B532" t="s">
        <v>528</v>
      </c>
      <c r="C532" s="12">
        <v>1250328748</v>
      </c>
      <c r="D532" s="12">
        <v>1250328748</v>
      </c>
      <c r="E532" s="12">
        <f t="shared" si="33"/>
        <v>0</v>
      </c>
      <c r="F532" s="12">
        <f>_xlfn.IFNA(VLOOKUP(A532,'313 expiration'!A$1:E$8,4,FALSE),0)</f>
        <v>0</v>
      </c>
      <c r="G532" s="12">
        <f>_xlfn.IFNA(VLOOKUP(A532,'TIF expiration'!$A$1:$B$3,2,FALSE),0)</f>
        <v>0</v>
      </c>
      <c r="H532" s="49">
        <v>0.91639999999999999</v>
      </c>
      <c r="I532">
        <v>1.0094000000000001</v>
      </c>
      <c r="J532" s="49">
        <f t="shared" si="34"/>
        <v>0.08</v>
      </c>
      <c r="K532" s="49">
        <f t="shared" si="35"/>
        <v>1.3000000000000081E-2</v>
      </c>
      <c r="L532" s="49">
        <f t="shared" si="36"/>
        <v>0</v>
      </c>
    </row>
    <row r="533" spans="1:12" x14ac:dyDescent="0.25">
      <c r="A533" s="56">
        <v>125902</v>
      </c>
      <c r="B533" t="s">
        <v>527</v>
      </c>
      <c r="C533" s="12">
        <v>90284539</v>
      </c>
      <c r="D533" s="12">
        <v>90284539</v>
      </c>
      <c r="E533" s="12">
        <f t="shared" si="33"/>
        <v>0</v>
      </c>
      <c r="F533" s="12">
        <f>_xlfn.IFNA(VLOOKUP(A533,'313 expiration'!A$1:E$8,4,FALSE),0)</f>
        <v>0</v>
      </c>
      <c r="G533" s="12">
        <f>_xlfn.IFNA(VLOOKUP(A533,'TIF expiration'!$A$1:$B$3,2,FALSE),0)</f>
        <v>0</v>
      </c>
      <c r="H533" s="49">
        <v>0.91639999999999999</v>
      </c>
      <c r="I533">
        <v>1.0547</v>
      </c>
      <c r="J533" s="49">
        <f t="shared" si="34"/>
        <v>0.08</v>
      </c>
      <c r="K533" s="49">
        <f t="shared" si="35"/>
        <v>5.8299999999999977E-2</v>
      </c>
      <c r="L533" s="49">
        <f t="shared" si="36"/>
        <v>0</v>
      </c>
    </row>
    <row r="534" spans="1:12" x14ac:dyDescent="0.25">
      <c r="A534" s="56">
        <v>125903</v>
      </c>
      <c r="B534" t="s">
        <v>1004</v>
      </c>
      <c r="C534" s="12">
        <v>439570483</v>
      </c>
      <c r="D534" s="12">
        <v>439570483</v>
      </c>
      <c r="E534" s="12">
        <f t="shared" si="33"/>
        <v>0</v>
      </c>
      <c r="F534" s="12">
        <f>_xlfn.IFNA(VLOOKUP(A534,'313 expiration'!A$1:E$8,4,FALSE),0)</f>
        <v>0</v>
      </c>
      <c r="G534" s="12">
        <f>_xlfn.IFNA(VLOOKUP(A534,'TIF expiration'!$A$1:$B$3,2,FALSE),0)</f>
        <v>0</v>
      </c>
      <c r="H534" s="49">
        <v>0.9012</v>
      </c>
      <c r="I534">
        <v>0.96120000000000005</v>
      </c>
      <c r="J534" s="49">
        <f t="shared" si="34"/>
        <v>6.0000000000000053E-2</v>
      </c>
      <c r="K534" s="49">
        <f t="shared" si="35"/>
        <v>0</v>
      </c>
      <c r="L534" s="49">
        <f t="shared" si="36"/>
        <v>0</v>
      </c>
    </row>
    <row r="535" spans="1:12" x14ac:dyDescent="0.25">
      <c r="A535" s="56">
        <v>125905</v>
      </c>
      <c r="B535" t="s">
        <v>526</v>
      </c>
      <c r="C535" s="12">
        <v>164532200</v>
      </c>
      <c r="D535" s="12">
        <v>164532200</v>
      </c>
      <c r="E535" s="12">
        <f t="shared" si="33"/>
        <v>0</v>
      </c>
      <c r="F535" s="12">
        <f>_xlfn.IFNA(VLOOKUP(A535,'313 expiration'!A$1:E$8,4,FALSE),0)</f>
        <v>0</v>
      </c>
      <c r="G535" s="12">
        <f>_xlfn.IFNA(VLOOKUP(A535,'TIF expiration'!$A$1:$B$3,2,FALSE),0)</f>
        <v>0</v>
      </c>
      <c r="H535" s="49">
        <v>0.87350000000000005</v>
      </c>
      <c r="I535">
        <v>1.0118</v>
      </c>
      <c r="J535" s="49">
        <f t="shared" si="34"/>
        <v>0.08</v>
      </c>
      <c r="K535" s="49">
        <f t="shared" si="35"/>
        <v>5.8299999999999977E-2</v>
      </c>
      <c r="L535" s="49">
        <f t="shared" si="36"/>
        <v>0</v>
      </c>
    </row>
    <row r="536" spans="1:12" x14ac:dyDescent="0.25">
      <c r="A536" s="56">
        <v>125906</v>
      </c>
      <c r="B536" t="s">
        <v>525</v>
      </c>
      <c r="C536" s="12">
        <v>44437686</v>
      </c>
      <c r="D536" s="12">
        <v>44282921</v>
      </c>
      <c r="E536" s="12">
        <f t="shared" si="33"/>
        <v>309530</v>
      </c>
      <c r="F536" s="12">
        <f>_xlfn.IFNA(VLOOKUP(A536,'313 expiration'!A$1:E$8,4,FALSE),0)</f>
        <v>0</v>
      </c>
      <c r="G536" s="12">
        <f>_xlfn.IFNA(VLOOKUP(A536,'TIF expiration'!$A$1:$B$3,2,FALSE),0)</f>
        <v>0</v>
      </c>
      <c r="H536" s="49">
        <v>0.91639999999999999</v>
      </c>
      <c r="I536">
        <v>0.95640000000000003</v>
      </c>
      <c r="J536" s="49">
        <f t="shared" si="34"/>
        <v>4.0000000000000036E-2</v>
      </c>
      <c r="K536" s="49">
        <f t="shared" si="35"/>
        <v>0</v>
      </c>
      <c r="L536" s="49">
        <f t="shared" si="36"/>
        <v>0</v>
      </c>
    </row>
    <row r="537" spans="1:12" x14ac:dyDescent="0.25">
      <c r="A537" s="56">
        <v>126901</v>
      </c>
      <c r="B537" t="s">
        <v>524</v>
      </c>
      <c r="C537" s="12">
        <v>1456669966</v>
      </c>
      <c r="D537" s="12">
        <v>1456669966</v>
      </c>
      <c r="E537" s="12">
        <f t="shared" si="33"/>
        <v>0</v>
      </c>
      <c r="F537" s="12">
        <f>_xlfn.IFNA(VLOOKUP(A537,'313 expiration'!A$1:E$8,4,FALSE),0)</f>
        <v>0</v>
      </c>
      <c r="G537" s="12">
        <f>_xlfn.IFNA(VLOOKUP(A537,'TIF expiration'!$A$1:$B$3,2,FALSE),0)</f>
        <v>0</v>
      </c>
      <c r="H537" s="49">
        <v>0.91639999999999999</v>
      </c>
      <c r="I537">
        <v>0.96640000000000004</v>
      </c>
      <c r="J537" s="49">
        <f t="shared" si="34"/>
        <v>5.0000000000000044E-2</v>
      </c>
      <c r="K537" s="49">
        <f t="shared" si="35"/>
        <v>0</v>
      </c>
      <c r="L537" s="49">
        <f t="shared" si="36"/>
        <v>0</v>
      </c>
    </row>
    <row r="538" spans="1:12" x14ac:dyDescent="0.25">
      <c r="A538" s="56">
        <v>126902</v>
      </c>
      <c r="B538" t="s">
        <v>523</v>
      </c>
      <c r="C538" s="12">
        <v>5408340111</v>
      </c>
      <c r="D538" s="12">
        <v>5408340111</v>
      </c>
      <c r="E538" s="12">
        <f t="shared" si="33"/>
        <v>0</v>
      </c>
      <c r="F538" s="12">
        <f>_xlfn.IFNA(VLOOKUP(A538,'313 expiration'!A$1:E$8,4,FALSE),0)</f>
        <v>0</v>
      </c>
      <c r="G538" s="12">
        <f>_xlfn.IFNA(VLOOKUP(A538,'TIF expiration'!$A$1:$B$3,2,FALSE),0)</f>
        <v>0</v>
      </c>
      <c r="H538" s="49">
        <v>0.9</v>
      </c>
      <c r="I538">
        <v>1.0383</v>
      </c>
      <c r="J538" s="49">
        <f t="shared" si="34"/>
        <v>0.08</v>
      </c>
      <c r="K538" s="49">
        <f t="shared" si="35"/>
        <v>5.8299999999999977E-2</v>
      </c>
      <c r="L538" s="49">
        <f t="shared" si="36"/>
        <v>0</v>
      </c>
    </row>
    <row r="539" spans="1:12" x14ac:dyDescent="0.25">
      <c r="A539" s="56">
        <v>126903</v>
      </c>
      <c r="B539" t="s">
        <v>522</v>
      </c>
      <c r="C539" s="12">
        <v>2891300706</v>
      </c>
      <c r="D539" s="12">
        <v>2891300706</v>
      </c>
      <c r="E539" s="12">
        <f t="shared" si="33"/>
        <v>0</v>
      </c>
      <c r="F539" s="12">
        <f>_xlfn.IFNA(VLOOKUP(A539,'313 expiration'!A$1:E$8,4,FALSE),0)</f>
        <v>0</v>
      </c>
      <c r="G539" s="12">
        <f>_xlfn.IFNA(VLOOKUP(A539,'TIF expiration'!$A$1:$B$3,2,FALSE),0)</f>
        <v>0</v>
      </c>
      <c r="H539" s="49">
        <v>0.91639999999999999</v>
      </c>
      <c r="I539">
        <v>1.0547</v>
      </c>
      <c r="J539" s="49">
        <f t="shared" si="34"/>
        <v>0.08</v>
      </c>
      <c r="K539" s="49">
        <f t="shared" si="35"/>
        <v>5.8299999999999977E-2</v>
      </c>
      <c r="L539" s="49">
        <f t="shared" si="36"/>
        <v>0</v>
      </c>
    </row>
    <row r="540" spans="1:12" x14ac:dyDescent="0.25">
      <c r="A540" s="56">
        <v>126904</v>
      </c>
      <c r="B540" t="s">
        <v>521</v>
      </c>
      <c r="C540" s="12">
        <v>383154494</v>
      </c>
      <c r="D540" s="12">
        <v>383154494</v>
      </c>
      <c r="E540" s="12">
        <f t="shared" si="33"/>
        <v>0</v>
      </c>
      <c r="F540" s="12">
        <f>_xlfn.IFNA(VLOOKUP(A540,'313 expiration'!A$1:E$8,4,FALSE),0)</f>
        <v>0</v>
      </c>
      <c r="G540" s="12">
        <f>_xlfn.IFNA(VLOOKUP(A540,'TIF expiration'!$A$1:$B$3,2,FALSE),0)</f>
        <v>0</v>
      </c>
      <c r="H540" s="49">
        <v>0.85699999999999998</v>
      </c>
      <c r="I540">
        <v>0.90700000000000003</v>
      </c>
      <c r="J540" s="49">
        <f t="shared" si="34"/>
        <v>5.0000000000000044E-2</v>
      </c>
      <c r="K540" s="49">
        <f t="shared" si="35"/>
        <v>0</v>
      </c>
      <c r="L540" s="49">
        <f t="shared" si="36"/>
        <v>0</v>
      </c>
    </row>
    <row r="541" spans="1:12" x14ac:dyDescent="0.25">
      <c r="A541" s="56">
        <v>126905</v>
      </c>
      <c r="B541" t="s">
        <v>520</v>
      </c>
      <c r="C541" s="12">
        <v>1809202951</v>
      </c>
      <c r="D541" s="12">
        <v>1809202951</v>
      </c>
      <c r="E541" s="12">
        <f t="shared" si="33"/>
        <v>0</v>
      </c>
      <c r="F541" s="12">
        <f>_xlfn.IFNA(VLOOKUP(A541,'313 expiration'!A$1:E$8,4,FALSE),0)</f>
        <v>0</v>
      </c>
      <c r="G541" s="12">
        <f>_xlfn.IFNA(VLOOKUP(A541,'TIF expiration'!$A$1:$B$3,2,FALSE),0)</f>
        <v>0</v>
      </c>
      <c r="H541" s="49">
        <v>0.88600000000000001</v>
      </c>
      <c r="I541">
        <v>1.0243</v>
      </c>
      <c r="J541" s="49">
        <f t="shared" si="34"/>
        <v>0.08</v>
      </c>
      <c r="K541" s="49">
        <f t="shared" si="35"/>
        <v>5.8299999999999977E-2</v>
      </c>
      <c r="L541" s="49">
        <f t="shared" si="36"/>
        <v>0</v>
      </c>
    </row>
    <row r="542" spans="1:12" x14ac:dyDescent="0.25">
      <c r="A542" s="56">
        <v>126906</v>
      </c>
      <c r="B542" t="s">
        <v>519</v>
      </c>
      <c r="C542" s="12">
        <v>199256692</v>
      </c>
      <c r="D542" s="12">
        <v>199256692</v>
      </c>
      <c r="E542" s="12">
        <f t="shared" si="33"/>
        <v>0</v>
      </c>
      <c r="F542" s="12">
        <f>_xlfn.IFNA(VLOOKUP(A542,'313 expiration'!A$1:E$8,4,FALSE),0)</f>
        <v>0</v>
      </c>
      <c r="G542" s="12">
        <f>_xlfn.IFNA(VLOOKUP(A542,'TIF expiration'!$A$1:$B$3,2,FALSE),0)</f>
        <v>0</v>
      </c>
      <c r="H542" s="49">
        <v>0.91639999999999999</v>
      </c>
      <c r="I542">
        <v>1.0547</v>
      </c>
      <c r="J542" s="49">
        <f t="shared" si="34"/>
        <v>0.08</v>
      </c>
      <c r="K542" s="49">
        <f t="shared" si="35"/>
        <v>5.8299999999999977E-2</v>
      </c>
      <c r="L542" s="49">
        <f t="shared" si="36"/>
        <v>0</v>
      </c>
    </row>
    <row r="543" spans="1:12" x14ac:dyDescent="0.25">
      <c r="A543" s="56">
        <v>126907</v>
      </c>
      <c r="B543" t="s">
        <v>518</v>
      </c>
      <c r="C543" s="12">
        <v>335092558</v>
      </c>
      <c r="D543" s="12">
        <v>335092558</v>
      </c>
      <c r="E543" s="12">
        <f t="shared" si="33"/>
        <v>0</v>
      </c>
      <c r="F543" s="12">
        <f>_xlfn.IFNA(VLOOKUP(A543,'313 expiration'!A$1:E$8,4,FALSE),0)</f>
        <v>0</v>
      </c>
      <c r="G543" s="12">
        <f>_xlfn.IFNA(VLOOKUP(A543,'TIF expiration'!$A$1:$B$3,2,FALSE),0)</f>
        <v>0</v>
      </c>
      <c r="H543" s="49">
        <v>0.90329999999999999</v>
      </c>
      <c r="I543">
        <v>1.0416000000000001</v>
      </c>
      <c r="J543" s="49">
        <f t="shared" si="34"/>
        <v>0.08</v>
      </c>
      <c r="K543" s="49">
        <f t="shared" si="35"/>
        <v>5.8300000000000088E-2</v>
      </c>
      <c r="L543" s="49">
        <f t="shared" si="36"/>
        <v>0</v>
      </c>
    </row>
    <row r="544" spans="1:12" x14ac:dyDescent="0.25">
      <c r="A544" s="56">
        <v>126908</v>
      </c>
      <c r="B544" t="s">
        <v>517</v>
      </c>
      <c r="C544" s="12">
        <v>404432489</v>
      </c>
      <c r="D544" s="12">
        <v>404432489</v>
      </c>
      <c r="E544" s="12">
        <f t="shared" si="33"/>
        <v>0</v>
      </c>
      <c r="F544" s="12">
        <f>_xlfn.IFNA(VLOOKUP(A544,'313 expiration'!A$1:E$8,4,FALSE),0)</f>
        <v>0</v>
      </c>
      <c r="G544" s="12">
        <f>_xlfn.IFNA(VLOOKUP(A544,'TIF expiration'!$A$1:$B$3,2,FALSE),0)</f>
        <v>0</v>
      </c>
      <c r="H544" s="49">
        <v>0.85980000000000001</v>
      </c>
      <c r="I544">
        <v>0.99130000000000007</v>
      </c>
      <c r="J544" s="49">
        <f t="shared" si="34"/>
        <v>0.08</v>
      </c>
      <c r="K544" s="49">
        <f t="shared" si="35"/>
        <v>5.150000000000006E-2</v>
      </c>
      <c r="L544" s="49">
        <f t="shared" si="36"/>
        <v>0</v>
      </c>
    </row>
    <row r="545" spans="1:12" x14ac:dyDescent="0.25">
      <c r="A545" s="56">
        <v>126911</v>
      </c>
      <c r="B545" t="s">
        <v>516</v>
      </c>
      <c r="C545" s="12">
        <v>1022468858</v>
      </c>
      <c r="D545" s="12">
        <v>1022468858</v>
      </c>
      <c r="E545" s="12">
        <f t="shared" si="33"/>
        <v>0</v>
      </c>
      <c r="F545" s="12">
        <f>_xlfn.IFNA(VLOOKUP(A545,'313 expiration'!A$1:E$8,4,FALSE),0)</f>
        <v>0</v>
      </c>
      <c r="G545" s="12">
        <f>_xlfn.IFNA(VLOOKUP(A545,'TIF expiration'!$A$1:$B$3,2,FALSE),0)</f>
        <v>0</v>
      </c>
      <c r="H545" s="49">
        <v>0.91639999999999999</v>
      </c>
      <c r="I545">
        <v>0.96640000000000004</v>
      </c>
      <c r="J545" s="49">
        <f t="shared" si="34"/>
        <v>5.0000000000000044E-2</v>
      </c>
      <c r="K545" s="49">
        <f t="shared" si="35"/>
        <v>0</v>
      </c>
      <c r="L545" s="49">
        <f t="shared" si="36"/>
        <v>0</v>
      </c>
    </row>
    <row r="546" spans="1:12" x14ac:dyDescent="0.25">
      <c r="A546" s="56">
        <v>127901</v>
      </c>
      <c r="B546" t="s">
        <v>515</v>
      </c>
      <c r="C546" s="12">
        <v>148900249</v>
      </c>
      <c r="D546" s="12">
        <v>148900249</v>
      </c>
      <c r="E546" s="12">
        <f t="shared" si="33"/>
        <v>0</v>
      </c>
      <c r="F546" s="12">
        <f>_xlfn.IFNA(VLOOKUP(A546,'313 expiration'!A$1:E$8,4,FALSE),0)</f>
        <v>0</v>
      </c>
      <c r="G546" s="12">
        <f>_xlfn.IFNA(VLOOKUP(A546,'TIF expiration'!$A$1:$B$3,2,FALSE),0)</f>
        <v>0</v>
      </c>
      <c r="H546" s="49">
        <v>0.88</v>
      </c>
      <c r="I546">
        <v>1.0183</v>
      </c>
      <c r="J546" s="49">
        <f t="shared" si="34"/>
        <v>0.08</v>
      </c>
      <c r="K546" s="49">
        <f t="shared" si="35"/>
        <v>5.8299999999999977E-2</v>
      </c>
      <c r="L546" s="49">
        <f t="shared" si="36"/>
        <v>0</v>
      </c>
    </row>
    <row r="547" spans="1:12" x14ac:dyDescent="0.25">
      <c r="A547" s="56">
        <v>127903</v>
      </c>
      <c r="B547" t="s">
        <v>514</v>
      </c>
      <c r="C547" s="12">
        <v>150876543</v>
      </c>
      <c r="D547" s="12">
        <v>150876543</v>
      </c>
      <c r="E547" s="12">
        <f t="shared" si="33"/>
        <v>0</v>
      </c>
      <c r="F547" s="12">
        <f>_xlfn.IFNA(VLOOKUP(A547,'313 expiration'!A$1:E$8,4,FALSE),0)</f>
        <v>0</v>
      </c>
      <c r="G547" s="12">
        <f>_xlfn.IFNA(VLOOKUP(A547,'TIF expiration'!$A$1:$B$3,2,FALSE),0)</f>
        <v>0</v>
      </c>
      <c r="H547" s="49">
        <v>0.91639999999999999</v>
      </c>
      <c r="I547">
        <v>1.0547</v>
      </c>
      <c r="J547" s="49">
        <f t="shared" si="34"/>
        <v>0.08</v>
      </c>
      <c r="K547" s="49">
        <f t="shared" si="35"/>
        <v>5.8299999999999977E-2</v>
      </c>
      <c r="L547" s="49">
        <f t="shared" si="36"/>
        <v>0</v>
      </c>
    </row>
    <row r="548" spans="1:12" x14ac:dyDescent="0.25">
      <c r="A548" s="56">
        <v>127904</v>
      </c>
      <c r="B548" t="s">
        <v>513</v>
      </c>
      <c r="C548" s="12">
        <v>210351878</v>
      </c>
      <c r="D548" s="12">
        <v>210351878</v>
      </c>
      <c r="E548" s="12">
        <f t="shared" si="33"/>
        <v>0</v>
      </c>
      <c r="F548" s="12">
        <f>_xlfn.IFNA(VLOOKUP(A548,'313 expiration'!A$1:E$8,4,FALSE),0)</f>
        <v>0</v>
      </c>
      <c r="G548" s="12">
        <f>_xlfn.IFNA(VLOOKUP(A548,'TIF expiration'!$A$1:$B$3,2,FALSE),0)</f>
        <v>0</v>
      </c>
      <c r="H548" s="49">
        <v>0.83050000000000002</v>
      </c>
      <c r="I548">
        <v>0.96879999999999999</v>
      </c>
      <c r="J548" s="49">
        <f t="shared" si="34"/>
        <v>0.08</v>
      </c>
      <c r="K548" s="49">
        <f t="shared" si="35"/>
        <v>5.8299999999999977E-2</v>
      </c>
      <c r="L548" s="49">
        <f t="shared" si="36"/>
        <v>0</v>
      </c>
    </row>
    <row r="549" spans="1:12" x14ac:dyDescent="0.25">
      <c r="A549" s="56">
        <v>127905</v>
      </c>
      <c r="B549" t="s">
        <v>512</v>
      </c>
      <c r="C549" s="12">
        <v>80708591</v>
      </c>
      <c r="D549" s="12">
        <v>80708591</v>
      </c>
      <c r="E549" s="12">
        <f t="shared" si="33"/>
        <v>0</v>
      </c>
      <c r="F549" s="12">
        <f>_xlfn.IFNA(VLOOKUP(A549,'313 expiration'!A$1:E$8,4,FALSE),0)</f>
        <v>0</v>
      </c>
      <c r="G549" s="12">
        <f>_xlfn.IFNA(VLOOKUP(A549,'TIF expiration'!$A$1:$B$3,2,FALSE),0)</f>
        <v>0</v>
      </c>
      <c r="H549" s="49">
        <v>0.89380000000000004</v>
      </c>
      <c r="I549">
        <v>1.0321</v>
      </c>
      <c r="J549" s="49">
        <f t="shared" si="34"/>
        <v>0.08</v>
      </c>
      <c r="K549" s="49">
        <f t="shared" si="35"/>
        <v>5.8299999999999977E-2</v>
      </c>
      <c r="L549" s="49">
        <f t="shared" si="36"/>
        <v>0</v>
      </c>
    </row>
    <row r="550" spans="1:12" x14ac:dyDescent="0.25">
      <c r="A550" s="56">
        <v>127906</v>
      </c>
      <c r="B550" t="s">
        <v>511</v>
      </c>
      <c r="C550" s="12">
        <v>107018884</v>
      </c>
      <c r="D550" s="12">
        <v>107018884</v>
      </c>
      <c r="E550" s="12">
        <f t="shared" si="33"/>
        <v>0</v>
      </c>
      <c r="F550" s="12">
        <f>_xlfn.IFNA(VLOOKUP(A550,'313 expiration'!A$1:E$8,4,FALSE),0)</f>
        <v>0</v>
      </c>
      <c r="G550" s="12">
        <f>_xlfn.IFNA(VLOOKUP(A550,'TIF expiration'!$A$1:$B$3,2,FALSE),0)</f>
        <v>0</v>
      </c>
      <c r="H550" s="49">
        <v>0.91639999999999999</v>
      </c>
      <c r="I550">
        <v>1.0547</v>
      </c>
      <c r="J550" s="49">
        <f t="shared" si="34"/>
        <v>0.08</v>
      </c>
      <c r="K550" s="49">
        <f t="shared" si="35"/>
        <v>5.8299999999999977E-2</v>
      </c>
      <c r="L550" s="49">
        <f t="shared" si="36"/>
        <v>0</v>
      </c>
    </row>
    <row r="551" spans="1:12" x14ac:dyDescent="0.25">
      <c r="A551" s="56">
        <v>128901</v>
      </c>
      <c r="B551" t="s">
        <v>510</v>
      </c>
      <c r="C551" s="12">
        <v>5293996274</v>
      </c>
      <c r="D551" s="12">
        <v>5293996274</v>
      </c>
      <c r="E551" s="12">
        <f t="shared" si="33"/>
        <v>0</v>
      </c>
      <c r="F551" s="12">
        <f>_xlfn.IFNA(VLOOKUP(A551,'313 expiration'!A$1:E$8,4,FALSE),0)</f>
        <v>0</v>
      </c>
      <c r="G551" s="12">
        <f>_xlfn.IFNA(VLOOKUP(A551,'TIF expiration'!$A$1:$B$3,2,FALSE),0)</f>
        <v>0</v>
      </c>
      <c r="H551" s="49">
        <v>0.91639999999999999</v>
      </c>
      <c r="I551">
        <v>0.96640000000000004</v>
      </c>
      <c r="J551" s="49">
        <f t="shared" si="34"/>
        <v>5.0000000000000044E-2</v>
      </c>
      <c r="K551" s="49">
        <f t="shared" si="35"/>
        <v>0</v>
      </c>
      <c r="L551" s="49">
        <f t="shared" si="36"/>
        <v>0</v>
      </c>
    </row>
    <row r="552" spans="1:12" x14ac:dyDescent="0.25">
      <c r="A552" s="56">
        <v>128902</v>
      </c>
      <c r="B552" t="s">
        <v>509</v>
      </c>
      <c r="C552" s="12">
        <v>1035549377</v>
      </c>
      <c r="D552" s="12">
        <v>1035549377</v>
      </c>
      <c r="E552" s="12">
        <f t="shared" si="33"/>
        <v>0</v>
      </c>
      <c r="F552" s="12">
        <f>_xlfn.IFNA(VLOOKUP(A552,'313 expiration'!A$1:E$8,4,FALSE),0)</f>
        <v>0</v>
      </c>
      <c r="G552" s="12">
        <f>_xlfn.IFNA(VLOOKUP(A552,'TIF expiration'!$A$1:$B$3,2,FALSE),0)</f>
        <v>0</v>
      </c>
      <c r="H552" s="49">
        <v>0.91639999999999999</v>
      </c>
      <c r="I552">
        <v>0.96640000000000004</v>
      </c>
      <c r="J552" s="49">
        <f t="shared" si="34"/>
        <v>5.0000000000000044E-2</v>
      </c>
      <c r="K552" s="49">
        <f t="shared" si="35"/>
        <v>0</v>
      </c>
      <c r="L552" s="49">
        <f t="shared" si="36"/>
        <v>0</v>
      </c>
    </row>
    <row r="553" spans="1:12" x14ac:dyDescent="0.25">
      <c r="A553" s="56">
        <v>128903</v>
      </c>
      <c r="B553" t="s">
        <v>508</v>
      </c>
      <c r="C553" s="12">
        <v>320157398</v>
      </c>
      <c r="D553" s="12">
        <v>320157398</v>
      </c>
      <c r="E553" s="12">
        <f t="shared" si="33"/>
        <v>0</v>
      </c>
      <c r="F553" s="12">
        <f>_xlfn.IFNA(VLOOKUP(A553,'313 expiration'!A$1:E$8,4,FALSE),0)</f>
        <v>0</v>
      </c>
      <c r="G553" s="12">
        <f>_xlfn.IFNA(VLOOKUP(A553,'TIF expiration'!$A$1:$B$3,2,FALSE),0)</f>
        <v>0</v>
      </c>
      <c r="H553" s="49">
        <v>0.91639999999999999</v>
      </c>
      <c r="I553">
        <v>0.96640000000000004</v>
      </c>
      <c r="J553" s="49">
        <f t="shared" si="34"/>
        <v>5.0000000000000044E-2</v>
      </c>
      <c r="K553" s="49">
        <f t="shared" si="35"/>
        <v>0</v>
      </c>
      <c r="L553" s="49">
        <f t="shared" si="36"/>
        <v>0</v>
      </c>
    </row>
    <row r="554" spans="1:12" x14ac:dyDescent="0.25">
      <c r="A554" s="56">
        <v>128904</v>
      </c>
      <c r="B554" t="s">
        <v>507</v>
      </c>
      <c r="C554" s="12">
        <v>763981673</v>
      </c>
      <c r="D554" s="12">
        <v>763981673</v>
      </c>
      <c r="E554" s="12">
        <f t="shared" si="33"/>
        <v>0</v>
      </c>
      <c r="F554" s="12">
        <f>_xlfn.IFNA(VLOOKUP(A554,'313 expiration'!A$1:E$8,4,FALSE),0)</f>
        <v>0</v>
      </c>
      <c r="G554" s="12">
        <f>_xlfn.IFNA(VLOOKUP(A554,'TIF expiration'!$A$1:$B$3,2,FALSE),0)</f>
        <v>0</v>
      </c>
      <c r="H554" s="49">
        <v>0.91639999999999999</v>
      </c>
      <c r="I554">
        <v>0.97640000000000005</v>
      </c>
      <c r="J554" s="49">
        <f t="shared" si="34"/>
        <v>6.0000000000000053E-2</v>
      </c>
      <c r="K554" s="49">
        <f t="shared" si="35"/>
        <v>0</v>
      </c>
      <c r="L554" s="49">
        <f t="shared" si="36"/>
        <v>0</v>
      </c>
    </row>
    <row r="555" spans="1:12" x14ac:dyDescent="0.25">
      <c r="A555" s="56">
        <v>129901</v>
      </c>
      <c r="B555" t="s">
        <v>506</v>
      </c>
      <c r="C555" s="12">
        <v>1315370434</v>
      </c>
      <c r="D555" s="12">
        <v>1315370434</v>
      </c>
      <c r="E555" s="12">
        <f t="shared" si="33"/>
        <v>0</v>
      </c>
      <c r="F555" s="12">
        <f>_xlfn.IFNA(VLOOKUP(A555,'313 expiration'!A$1:E$8,4,FALSE),0)</f>
        <v>0</v>
      </c>
      <c r="G555" s="12">
        <f>_xlfn.IFNA(VLOOKUP(A555,'TIF expiration'!$A$1:$B$3,2,FALSE),0)</f>
        <v>0</v>
      </c>
      <c r="H555" s="49">
        <v>0.82469999999999999</v>
      </c>
      <c r="I555">
        <v>0.87470000000000003</v>
      </c>
      <c r="J555" s="49">
        <f t="shared" si="34"/>
        <v>5.0000000000000044E-2</v>
      </c>
      <c r="K555" s="49">
        <f t="shared" si="35"/>
        <v>0</v>
      </c>
      <c r="L555" s="49">
        <f t="shared" si="36"/>
        <v>0</v>
      </c>
    </row>
    <row r="556" spans="1:12" x14ac:dyDescent="0.25">
      <c r="A556" s="56">
        <v>129902</v>
      </c>
      <c r="B556" t="s">
        <v>505</v>
      </c>
      <c r="C556" s="12">
        <v>5510188236</v>
      </c>
      <c r="D556" s="12">
        <v>5510188236</v>
      </c>
      <c r="E556" s="12">
        <f t="shared" si="33"/>
        <v>0</v>
      </c>
      <c r="F556" s="12">
        <f>_xlfn.IFNA(VLOOKUP(A556,'313 expiration'!A$1:E$8,4,FALSE),0)</f>
        <v>0</v>
      </c>
      <c r="G556" s="12">
        <f>_xlfn.IFNA(VLOOKUP(A556,'TIF expiration'!$A$1:$B$3,2,FALSE),0)</f>
        <v>0</v>
      </c>
      <c r="H556" s="49">
        <v>0.82469999999999999</v>
      </c>
      <c r="I556">
        <v>0.87470000000000003</v>
      </c>
      <c r="J556" s="49">
        <f t="shared" si="34"/>
        <v>5.0000000000000044E-2</v>
      </c>
      <c r="K556" s="49">
        <f t="shared" si="35"/>
        <v>0</v>
      </c>
      <c r="L556" s="49">
        <f t="shared" si="36"/>
        <v>0</v>
      </c>
    </row>
    <row r="557" spans="1:12" x14ac:dyDescent="0.25">
      <c r="A557" s="56">
        <v>129903</v>
      </c>
      <c r="B557" t="s">
        <v>504</v>
      </c>
      <c r="C557" s="12">
        <v>1109462265</v>
      </c>
      <c r="D557" s="12">
        <v>1109462265</v>
      </c>
      <c r="E557" s="12">
        <f t="shared" si="33"/>
        <v>0</v>
      </c>
      <c r="F557" s="12">
        <f>_xlfn.IFNA(VLOOKUP(A557,'313 expiration'!A$1:E$8,4,FALSE),0)</f>
        <v>0</v>
      </c>
      <c r="G557" s="12">
        <f>_xlfn.IFNA(VLOOKUP(A557,'TIF expiration'!$A$1:$B$3,2,FALSE),0)</f>
        <v>0</v>
      </c>
      <c r="H557" s="49">
        <v>0.82469999999999999</v>
      </c>
      <c r="I557">
        <v>0.96300000000000008</v>
      </c>
      <c r="J557" s="49">
        <f t="shared" si="34"/>
        <v>0.08</v>
      </c>
      <c r="K557" s="49">
        <f t="shared" si="35"/>
        <v>5.8300000000000088E-2</v>
      </c>
      <c r="L557" s="49">
        <f t="shared" si="36"/>
        <v>0</v>
      </c>
    </row>
    <row r="558" spans="1:12" x14ac:dyDescent="0.25">
      <c r="A558" s="56">
        <v>129904</v>
      </c>
      <c r="B558" t="s">
        <v>503</v>
      </c>
      <c r="C558" s="12">
        <v>566818646</v>
      </c>
      <c r="D558" s="12">
        <v>566818646</v>
      </c>
      <c r="E558" s="12">
        <f t="shared" si="33"/>
        <v>0</v>
      </c>
      <c r="F558" s="12">
        <f>_xlfn.IFNA(VLOOKUP(A558,'313 expiration'!A$1:E$8,4,FALSE),0)</f>
        <v>0</v>
      </c>
      <c r="G558" s="12">
        <f>_xlfn.IFNA(VLOOKUP(A558,'TIF expiration'!$A$1:$B$3,2,FALSE),0)</f>
        <v>0</v>
      </c>
      <c r="H558" s="49">
        <v>0.83760000000000001</v>
      </c>
      <c r="I558">
        <v>0.97560000000000002</v>
      </c>
      <c r="J558" s="49">
        <f t="shared" si="34"/>
        <v>0.08</v>
      </c>
      <c r="K558" s="49">
        <f t="shared" si="35"/>
        <v>5.800000000000001E-2</v>
      </c>
      <c r="L558" s="49">
        <f t="shared" si="36"/>
        <v>0</v>
      </c>
    </row>
    <row r="559" spans="1:12" x14ac:dyDescent="0.25">
      <c r="A559" s="56">
        <v>129905</v>
      </c>
      <c r="B559" t="s">
        <v>502</v>
      </c>
      <c r="C559" s="12">
        <v>1589268438</v>
      </c>
      <c r="D559" s="12">
        <v>1589268438</v>
      </c>
      <c r="E559" s="12">
        <f t="shared" si="33"/>
        <v>0</v>
      </c>
      <c r="F559" s="12">
        <f>_xlfn.IFNA(VLOOKUP(A559,'313 expiration'!A$1:E$8,4,FALSE),0)</f>
        <v>0</v>
      </c>
      <c r="G559" s="12">
        <f>_xlfn.IFNA(VLOOKUP(A559,'TIF expiration'!$A$1:$B$3,2,FALSE),0)</f>
        <v>0</v>
      </c>
      <c r="H559" s="49">
        <v>0.8478</v>
      </c>
      <c r="I559">
        <v>0.89780000000000004</v>
      </c>
      <c r="J559" s="49">
        <f t="shared" si="34"/>
        <v>5.0000000000000044E-2</v>
      </c>
      <c r="K559" s="49">
        <f t="shared" si="35"/>
        <v>0</v>
      </c>
      <c r="L559" s="49">
        <f t="shared" si="36"/>
        <v>0</v>
      </c>
    </row>
    <row r="560" spans="1:12" x14ac:dyDescent="0.25">
      <c r="A560" s="56">
        <v>129906</v>
      </c>
      <c r="B560" t="s">
        <v>501</v>
      </c>
      <c r="C560" s="12">
        <v>2304400325</v>
      </c>
      <c r="D560" s="12">
        <v>2304400325</v>
      </c>
      <c r="E560" s="12">
        <f t="shared" si="33"/>
        <v>0</v>
      </c>
      <c r="F560" s="12">
        <f>_xlfn.IFNA(VLOOKUP(A560,'313 expiration'!A$1:E$8,4,FALSE),0)</f>
        <v>0</v>
      </c>
      <c r="G560" s="12">
        <f>_xlfn.IFNA(VLOOKUP(A560,'TIF expiration'!$A$1:$B$3,2,FALSE),0)</f>
        <v>0</v>
      </c>
      <c r="H560" s="49">
        <v>0.82469999999999999</v>
      </c>
      <c r="I560">
        <v>0.96300000000000008</v>
      </c>
      <c r="J560" s="49">
        <f t="shared" si="34"/>
        <v>0.08</v>
      </c>
      <c r="K560" s="49">
        <f t="shared" si="35"/>
        <v>5.8300000000000088E-2</v>
      </c>
      <c r="L560" s="49">
        <f t="shared" si="36"/>
        <v>0</v>
      </c>
    </row>
    <row r="561" spans="1:12" x14ac:dyDescent="0.25">
      <c r="A561" s="56">
        <v>129910</v>
      </c>
      <c r="B561" t="s">
        <v>500</v>
      </c>
      <c r="C561" s="12">
        <v>293190107</v>
      </c>
      <c r="D561" s="12">
        <v>293190107</v>
      </c>
      <c r="E561" s="12">
        <f t="shared" si="33"/>
        <v>0</v>
      </c>
      <c r="F561" s="12">
        <f>_xlfn.IFNA(VLOOKUP(A561,'313 expiration'!A$1:E$8,4,FALSE),0)</f>
        <v>0</v>
      </c>
      <c r="G561" s="12">
        <f>_xlfn.IFNA(VLOOKUP(A561,'TIF expiration'!$A$1:$B$3,2,FALSE),0)</f>
        <v>0</v>
      </c>
      <c r="H561" s="49">
        <v>0.82469999999999999</v>
      </c>
      <c r="I561">
        <v>0.96300000000000008</v>
      </c>
      <c r="J561" s="49">
        <f t="shared" si="34"/>
        <v>0.08</v>
      </c>
      <c r="K561" s="49">
        <f t="shared" si="35"/>
        <v>5.8300000000000088E-2</v>
      </c>
      <c r="L561" s="49">
        <f t="shared" si="36"/>
        <v>0</v>
      </c>
    </row>
    <row r="562" spans="1:12" x14ac:dyDescent="0.25">
      <c r="A562" s="56">
        <v>130901</v>
      </c>
      <c r="B562" t="s">
        <v>499</v>
      </c>
      <c r="C562" s="12">
        <v>8027939804</v>
      </c>
      <c r="D562" s="12">
        <v>8027939804</v>
      </c>
      <c r="E562" s="12">
        <f t="shared" si="33"/>
        <v>0</v>
      </c>
      <c r="F562" s="12">
        <f>_xlfn.IFNA(VLOOKUP(A562,'313 expiration'!A$1:E$8,4,FALSE),0)</f>
        <v>0</v>
      </c>
      <c r="G562" s="12">
        <f>_xlfn.IFNA(VLOOKUP(A562,'TIF expiration'!$A$1:$B$3,2,FALSE),0)</f>
        <v>0</v>
      </c>
      <c r="H562" s="49">
        <v>0.88790000000000002</v>
      </c>
      <c r="I562">
        <v>0.93790000000000007</v>
      </c>
      <c r="J562" s="49">
        <f t="shared" si="34"/>
        <v>5.0000000000000044E-2</v>
      </c>
      <c r="K562" s="49">
        <f t="shared" si="35"/>
        <v>0</v>
      </c>
      <c r="L562" s="49">
        <f t="shared" si="36"/>
        <v>0</v>
      </c>
    </row>
    <row r="563" spans="1:12" x14ac:dyDescent="0.25">
      <c r="A563" s="56">
        <v>130902</v>
      </c>
      <c r="B563" t="s">
        <v>498</v>
      </c>
      <c r="C563" s="12">
        <v>966647838</v>
      </c>
      <c r="D563" s="12">
        <v>966647838</v>
      </c>
      <c r="E563" s="12">
        <f t="shared" si="33"/>
        <v>0</v>
      </c>
      <c r="F563" s="12">
        <f>_xlfn.IFNA(VLOOKUP(A563,'313 expiration'!A$1:E$8,4,FALSE),0)</f>
        <v>0</v>
      </c>
      <c r="G563" s="12">
        <f>_xlfn.IFNA(VLOOKUP(A563,'TIF expiration'!$A$1:$B$3,2,FALSE),0)</f>
        <v>0</v>
      </c>
      <c r="H563" s="49">
        <v>0.89470000000000005</v>
      </c>
      <c r="I563">
        <v>0.9447000000000001</v>
      </c>
      <c r="J563" s="49">
        <f t="shared" si="34"/>
        <v>5.0000000000000044E-2</v>
      </c>
      <c r="K563" s="49">
        <f t="shared" si="35"/>
        <v>0</v>
      </c>
      <c r="L563" s="49">
        <f t="shared" si="36"/>
        <v>0</v>
      </c>
    </row>
    <row r="564" spans="1:12" x14ac:dyDescent="0.25">
      <c r="A564" s="56">
        <v>131001</v>
      </c>
      <c r="B564" t="s">
        <v>497</v>
      </c>
      <c r="C564" s="12">
        <v>895927166</v>
      </c>
      <c r="D564" s="12">
        <v>895675978</v>
      </c>
      <c r="E564" s="12">
        <f t="shared" si="33"/>
        <v>502376</v>
      </c>
      <c r="F564" s="12">
        <f>_xlfn.IFNA(VLOOKUP(A564,'313 expiration'!A$1:E$8,4,FALSE),0)</f>
        <v>0</v>
      </c>
      <c r="G564" s="12">
        <f>_xlfn.IFNA(VLOOKUP(A564,'TIF expiration'!$A$1:$B$3,2,FALSE),0)</f>
        <v>0</v>
      </c>
      <c r="H564" s="49">
        <v>0.91639999999999999</v>
      </c>
      <c r="I564">
        <v>0.97640000000000005</v>
      </c>
      <c r="J564" s="49">
        <f t="shared" si="34"/>
        <v>6.0000000000000053E-2</v>
      </c>
      <c r="K564" s="49">
        <f t="shared" si="35"/>
        <v>0</v>
      </c>
      <c r="L564" s="49">
        <f t="shared" si="36"/>
        <v>0</v>
      </c>
    </row>
    <row r="565" spans="1:12" x14ac:dyDescent="0.25">
      <c r="A565" s="56">
        <v>132902</v>
      </c>
      <c r="B565" t="s">
        <v>496</v>
      </c>
      <c r="C565" s="12">
        <v>432968675</v>
      </c>
      <c r="D565" s="12">
        <v>432968675</v>
      </c>
      <c r="E565" s="12">
        <f t="shared" si="33"/>
        <v>0</v>
      </c>
      <c r="F565" s="12">
        <f>_xlfn.IFNA(VLOOKUP(A565,'313 expiration'!A$1:E$8,4,FALSE),0)</f>
        <v>0</v>
      </c>
      <c r="G565" s="12">
        <f>_xlfn.IFNA(VLOOKUP(A565,'TIF expiration'!$A$1:$B$3,2,FALSE),0)</f>
        <v>0</v>
      </c>
      <c r="H565" s="49">
        <v>0.91639999999999999</v>
      </c>
      <c r="I565">
        <v>0.96640000000000004</v>
      </c>
      <c r="J565" s="49">
        <f t="shared" si="34"/>
        <v>5.0000000000000044E-2</v>
      </c>
      <c r="K565" s="49">
        <f t="shared" si="35"/>
        <v>0</v>
      </c>
      <c r="L565" s="49">
        <f t="shared" si="36"/>
        <v>0</v>
      </c>
    </row>
    <row r="566" spans="1:12" x14ac:dyDescent="0.25">
      <c r="A566" s="56">
        <v>133901</v>
      </c>
      <c r="B566" t="s">
        <v>495</v>
      </c>
      <c r="C566" s="12">
        <v>379081094</v>
      </c>
      <c r="D566" s="12">
        <v>379081094</v>
      </c>
      <c r="E566" s="12">
        <f t="shared" si="33"/>
        <v>0</v>
      </c>
      <c r="F566" s="12">
        <f>_xlfn.IFNA(VLOOKUP(A566,'313 expiration'!A$1:E$8,4,FALSE),0)</f>
        <v>0</v>
      </c>
      <c r="G566" s="12">
        <f>_xlfn.IFNA(VLOOKUP(A566,'TIF expiration'!$A$1:$B$3,2,FALSE),0)</f>
        <v>0</v>
      </c>
      <c r="H566" s="49">
        <v>0.88229999999999997</v>
      </c>
      <c r="I566">
        <v>0.93230000000000002</v>
      </c>
      <c r="J566" s="49">
        <f t="shared" si="34"/>
        <v>5.0000000000000044E-2</v>
      </c>
      <c r="K566" s="49">
        <f t="shared" si="35"/>
        <v>0</v>
      </c>
      <c r="L566" s="49">
        <f t="shared" si="36"/>
        <v>0</v>
      </c>
    </row>
    <row r="567" spans="1:12" x14ac:dyDescent="0.25">
      <c r="A567" s="56">
        <v>133902</v>
      </c>
      <c r="B567" t="s">
        <v>494</v>
      </c>
      <c r="C567" s="12">
        <v>494736740</v>
      </c>
      <c r="D567" s="12">
        <v>494736740</v>
      </c>
      <c r="E567" s="12">
        <f t="shared" si="33"/>
        <v>0</v>
      </c>
      <c r="F567" s="12">
        <f>_xlfn.IFNA(VLOOKUP(A567,'313 expiration'!A$1:E$8,4,FALSE),0)</f>
        <v>0</v>
      </c>
      <c r="G567" s="12">
        <f>_xlfn.IFNA(VLOOKUP(A567,'TIF expiration'!$A$1:$B$3,2,FALSE),0)</f>
        <v>0</v>
      </c>
      <c r="H567" s="49">
        <v>0.87970000000000004</v>
      </c>
      <c r="I567">
        <v>0.92970000000000008</v>
      </c>
      <c r="J567" s="49">
        <f t="shared" si="34"/>
        <v>5.0000000000000044E-2</v>
      </c>
      <c r="K567" s="49">
        <f t="shared" si="35"/>
        <v>0</v>
      </c>
      <c r="L567" s="49">
        <f t="shared" si="36"/>
        <v>0</v>
      </c>
    </row>
    <row r="568" spans="1:12" x14ac:dyDescent="0.25">
      <c r="A568" s="56">
        <v>133903</v>
      </c>
      <c r="B568" t="s">
        <v>493</v>
      </c>
      <c r="C568" s="12">
        <v>3133728073</v>
      </c>
      <c r="D568" s="12">
        <v>3133728073</v>
      </c>
      <c r="E568" s="12">
        <f t="shared" si="33"/>
        <v>0</v>
      </c>
      <c r="F568" s="12">
        <f>_xlfn.IFNA(VLOOKUP(A568,'313 expiration'!A$1:E$8,4,FALSE),0)</f>
        <v>0</v>
      </c>
      <c r="G568" s="12">
        <f>_xlfn.IFNA(VLOOKUP(A568,'TIF expiration'!$A$1:$B$3,2,FALSE),0)</f>
        <v>0</v>
      </c>
      <c r="H568" s="49">
        <v>0.86499999999999999</v>
      </c>
      <c r="I568">
        <v>0.91500000000000004</v>
      </c>
      <c r="J568" s="49">
        <f t="shared" si="34"/>
        <v>5.0000000000000044E-2</v>
      </c>
      <c r="K568" s="49">
        <f t="shared" si="35"/>
        <v>0</v>
      </c>
      <c r="L568" s="49">
        <f t="shared" si="36"/>
        <v>0</v>
      </c>
    </row>
    <row r="569" spans="1:12" x14ac:dyDescent="0.25">
      <c r="A569" s="56">
        <v>133904</v>
      </c>
      <c r="B569" t="s">
        <v>492</v>
      </c>
      <c r="C569" s="12">
        <v>675885622</v>
      </c>
      <c r="D569" s="12">
        <v>675885622</v>
      </c>
      <c r="E569" s="12">
        <f t="shared" si="33"/>
        <v>0</v>
      </c>
      <c r="F569" s="12">
        <f>_xlfn.IFNA(VLOOKUP(A569,'313 expiration'!A$1:E$8,4,FALSE),0)</f>
        <v>0</v>
      </c>
      <c r="G569" s="12">
        <f>_xlfn.IFNA(VLOOKUP(A569,'TIF expiration'!$A$1:$B$3,2,FALSE),0)</f>
        <v>0</v>
      </c>
      <c r="H569" s="49">
        <v>0.83499999999999996</v>
      </c>
      <c r="I569">
        <v>0.88500000000000001</v>
      </c>
      <c r="J569" s="49">
        <f t="shared" si="34"/>
        <v>5.0000000000000044E-2</v>
      </c>
      <c r="K569" s="49">
        <f t="shared" si="35"/>
        <v>0</v>
      </c>
      <c r="L569" s="49">
        <f t="shared" si="36"/>
        <v>0</v>
      </c>
    </row>
    <row r="570" spans="1:12" x14ac:dyDescent="0.25">
      <c r="A570" s="56">
        <v>133905</v>
      </c>
      <c r="B570" t="s">
        <v>491</v>
      </c>
      <c r="C570" s="12">
        <v>77029794</v>
      </c>
      <c r="D570" s="12">
        <v>77029794</v>
      </c>
      <c r="E570" s="12">
        <f t="shared" si="33"/>
        <v>0</v>
      </c>
      <c r="F570" s="12">
        <f>_xlfn.IFNA(VLOOKUP(A570,'313 expiration'!A$1:E$8,4,FALSE),0)</f>
        <v>0</v>
      </c>
      <c r="G570" s="12">
        <f>_xlfn.IFNA(VLOOKUP(A570,'TIF expiration'!$A$1:$B$3,2,FALSE),0)</f>
        <v>0</v>
      </c>
      <c r="H570" s="49">
        <v>0.91639999999999999</v>
      </c>
      <c r="I570">
        <v>0.82000000000000006</v>
      </c>
      <c r="J570" s="49">
        <f t="shared" si="34"/>
        <v>0</v>
      </c>
      <c r="K570" s="49">
        <f t="shared" si="35"/>
        <v>-9.639999999999993E-2</v>
      </c>
      <c r="L570" s="49">
        <f t="shared" si="36"/>
        <v>0</v>
      </c>
    </row>
    <row r="571" spans="1:12" x14ac:dyDescent="0.25">
      <c r="A571" s="56">
        <v>134901</v>
      </c>
      <c r="B571" t="s">
        <v>490</v>
      </c>
      <c r="C571" s="12">
        <v>1031624269</v>
      </c>
      <c r="D571" s="12">
        <v>1031624269</v>
      </c>
      <c r="E571" s="12">
        <f t="shared" si="33"/>
        <v>0</v>
      </c>
      <c r="F571" s="12">
        <f>_xlfn.IFNA(VLOOKUP(A571,'313 expiration'!A$1:E$8,4,FALSE),0)</f>
        <v>0</v>
      </c>
      <c r="G571" s="12">
        <f>_xlfn.IFNA(VLOOKUP(A571,'TIF expiration'!$A$1:$B$3,2,FALSE),0)</f>
        <v>0</v>
      </c>
      <c r="H571" s="49">
        <v>0.83919999999999995</v>
      </c>
      <c r="I571">
        <v>0.88919999999999999</v>
      </c>
      <c r="J571" s="49">
        <f t="shared" si="34"/>
        <v>5.0000000000000044E-2</v>
      </c>
      <c r="K571" s="49">
        <f t="shared" si="35"/>
        <v>0</v>
      </c>
      <c r="L571" s="49">
        <f t="shared" si="36"/>
        <v>0</v>
      </c>
    </row>
    <row r="572" spans="1:12" x14ac:dyDescent="0.25">
      <c r="A572" s="56">
        <v>135001</v>
      </c>
      <c r="B572" t="s">
        <v>489</v>
      </c>
      <c r="C572" s="12">
        <v>163219092</v>
      </c>
      <c r="D572" s="12">
        <v>163074512</v>
      </c>
      <c r="E572" s="12">
        <f t="shared" si="33"/>
        <v>289160</v>
      </c>
      <c r="F572" s="12">
        <f>_xlfn.IFNA(VLOOKUP(A572,'313 expiration'!A$1:E$8,4,FALSE),0)</f>
        <v>0</v>
      </c>
      <c r="G572" s="12">
        <f>_xlfn.IFNA(VLOOKUP(A572,'TIF expiration'!$A$1:$B$3,2,FALSE),0)</f>
        <v>0</v>
      </c>
      <c r="H572" s="49">
        <v>0.91639999999999999</v>
      </c>
      <c r="I572">
        <v>0.96640000000000004</v>
      </c>
      <c r="J572" s="49">
        <f t="shared" si="34"/>
        <v>5.0000000000000044E-2</v>
      </c>
      <c r="K572" s="49">
        <f t="shared" si="35"/>
        <v>0</v>
      </c>
      <c r="L572" s="49">
        <f t="shared" si="36"/>
        <v>0</v>
      </c>
    </row>
    <row r="573" spans="1:12" x14ac:dyDescent="0.25">
      <c r="A573" s="56">
        <v>136901</v>
      </c>
      <c r="B573" t="s">
        <v>488</v>
      </c>
      <c r="C573" s="12">
        <v>649940018</v>
      </c>
      <c r="D573" s="12">
        <v>649940018</v>
      </c>
      <c r="E573" s="12">
        <f t="shared" si="33"/>
        <v>0</v>
      </c>
      <c r="F573" s="12">
        <f>_xlfn.IFNA(VLOOKUP(A573,'313 expiration'!A$1:E$8,4,FALSE),0)</f>
        <v>0</v>
      </c>
      <c r="G573" s="12">
        <f>_xlfn.IFNA(VLOOKUP(A573,'TIF expiration'!$A$1:$B$3,2,FALSE),0)</f>
        <v>0</v>
      </c>
      <c r="H573" s="49">
        <v>0.82469999999999999</v>
      </c>
      <c r="I573">
        <v>0.87</v>
      </c>
      <c r="J573" s="49">
        <f t="shared" si="34"/>
        <v>4.5300000000000007E-2</v>
      </c>
      <c r="K573" s="49">
        <f t="shared" si="35"/>
        <v>0</v>
      </c>
      <c r="L573" s="49">
        <f t="shared" si="36"/>
        <v>0</v>
      </c>
    </row>
    <row r="574" spans="1:12" x14ac:dyDescent="0.25">
      <c r="A574" s="56">
        <v>137901</v>
      </c>
      <c r="B574" t="s">
        <v>487</v>
      </c>
      <c r="C574" s="12">
        <v>1015934997</v>
      </c>
      <c r="D574" s="12">
        <v>1015934997</v>
      </c>
      <c r="E574" s="12">
        <f t="shared" si="33"/>
        <v>0</v>
      </c>
      <c r="F574" s="12">
        <f>_xlfn.IFNA(VLOOKUP(A574,'313 expiration'!A$1:E$8,4,FALSE),0)</f>
        <v>0</v>
      </c>
      <c r="G574" s="12">
        <f>_xlfn.IFNA(VLOOKUP(A574,'TIF expiration'!$A$1:$B$3,2,FALSE),0)</f>
        <v>0</v>
      </c>
      <c r="H574" s="49">
        <v>0.91500000000000004</v>
      </c>
      <c r="I574">
        <v>1.0533000000000001</v>
      </c>
      <c r="J574" s="49">
        <f t="shared" si="34"/>
        <v>0.08</v>
      </c>
      <c r="K574" s="49">
        <f t="shared" si="35"/>
        <v>5.8300000000000088E-2</v>
      </c>
      <c r="L574" s="49">
        <f t="shared" si="36"/>
        <v>0</v>
      </c>
    </row>
    <row r="575" spans="1:12" x14ac:dyDescent="0.25">
      <c r="A575" s="56">
        <v>137902</v>
      </c>
      <c r="B575" t="s">
        <v>486</v>
      </c>
      <c r="C575" s="12">
        <v>206643612</v>
      </c>
      <c r="D575" s="12">
        <v>200558363</v>
      </c>
      <c r="E575" s="12">
        <f t="shared" si="33"/>
        <v>12170498</v>
      </c>
      <c r="F575" s="12">
        <f>_xlfn.IFNA(VLOOKUP(A575,'313 expiration'!A$1:E$8,4,FALSE),0)</f>
        <v>0</v>
      </c>
      <c r="G575" s="12">
        <f>_xlfn.IFNA(VLOOKUP(A575,'TIF expiration'!$A$1:$B$3,2,FALSE),0)</f>
        <v>0</v>
      </c>
      <c r="H575" s="49">
        <v>0.91639999999999999</v>
      </c>
      <c r="I575">
        <v>1.0547</v>
      </c>
      <c r="J575" s="49">
        <f t="shared" si="34"/>
        <v>0.08</v>
      </c>
      <c r="K575" s="49">
        <f t="shared" si="35"/>
        <v>5.8299999999999977E-2</v>
      </c>
      <c r="L575" s="49">
        <f t="shared" si="36"/>
        <v>0</v>
      </c>
    </row>
    <row r="576" spans="1:12" x14ac:dyDescent="0.25">
      <c r="A576" s="56">
        <v>137903</v>
      </c>
      <c r="B576" t="s">
        <v>485</v>
      </c>
      <c r="C576" s="12">
        <v>270839836</v>
      </c>
      <c r="D576" s="12">
        <v>270839836</v>
      </c>
      <c r="E576" s="12">
        <f t="shared" si="33"/>
        <v>0</v>
      </c>
      <c r="F576" s="12">
        <f>_xlfn.IFNA(VLOOKUP(A576,'313 expiration'!A$1:E$8,4,FALSE),0)</f>
        <v>0</v>
      </c>
      <c r="G576" s="12">
        <f>_xlfn.IFNA(VLOOKUP(A576,'TIF expiration'!$A$1:$B$3,2,FALSE),0)</f>
        <v>0</v>
      </c>
      <c r="H576" s="49">
        <v>0.91639999999999999</v>
      </c>
      <c r="I576">
        <v>1.0547</v>
      </c>
      <c r="J576" s="49">
        <f t="shared" si="34"/>
        <v>0.08</v>
      </c>
      <c r="K576" s="49">
        <f t="shared" si="35"/>
        <v>5.8299999999999977E-2</v>
      </c>
      <c r="L576" s="49">
        <f t="shared" si="36"/>
        <v>0</v>
      </c>
    </row>
    <row r="577" spans="1:12" x14ac:dyDescent="0.25">
      <c r="A577" s="56">
        <v>137904</v>
      </c>
      <c r="B577" t="s">
        <v>484</v>
      </c>
      <c r="C577" s="12">
        <v>100003800</v>
      </c>
      <c r="D577" s="12">
        <v>100003800</v>
      </c>
      <c r="E577" s="12">
        <f t="shared" si="33"/>
        <v>0</v>
      </c>
      <c r="F577" s="12">
        <f>_xlfn.IFNA(VLOOKUP(A577,'313 expiration'!A$1:E$8,4,FALSE),0)</f>
        <v>0</v>
      </c>
      <c r="G577" s="12">
        <f>_xlfn.IFNA(VLOOKUP(A577,'TIF expiration'!$A$1:$B$3,2,FALSE),0)</f>
        <v>0</v>
      </c>
      <c r="H577" s="49">
        <v>0.91639999999999999</v>
      </c>
      <c r="I577">
        <v>0.96640000000000004</v>
      </c>
      <c r="J577" s="49">
        <f t="shared" si="34"/>
        <v>5.0000000000000044E-2</v>
      </c>
      <c r="K577" s="49">
        <f t="shared" si="35"/>
        <v>0</v>
      </c>
      <c r="L577" s="49">
        <f t="shared" si="36"/>
        <v>0</v>
      </c>
    </row>
    <row r="578" spans="1:12" x14ac:dyDescent="0.25">
      <c r="A578" s="56">
        <v>138902</v>
      </c>
      <c r="B578" t="s">
        <v>483</v>
      </c>
      <c r="C578" s="12">
        <v>67467431</v>
      </c>
      <c r="D578" s="12">
        <v>67467431</v>
      </c>
      <c r="E578" s="12">
        <f t="shared" si="33"/>
        <v>0</v>
      </c>
      <c r="F578" s="12">
        <f>_xlfn.IFNA(VLOOKUP(A578,'313 expiration'!A$1:E$8,4,FALSE),0)</f>
        <v>0</v>
      </c>
      <c r="G578" s="12">
        <f>_xlfn.IFNA(VLOOKUP(A578,'TIF expiration'!$A$1:$B$3,2,FALSE),0)</f>
        <v>0</v>
      </c>
      <c r="H578" s="49">
        <v>0.91639999999999999</v>
      </c>
      <c r="I578">
        <v>1.0547</v>
      </c>
      <c r="J578" s="49">
        <f t="shared" si="34"/>
        <v>0.08</v>
      </c>
      <c r="K578" s="49">
        <f t="shared" si="35"/>
        <v>5.8299999999999977E-2</v>
      </c>
      <c r="L578" s="49">
        <f t="shared" si="36"/>
        <v>0</v>
      </c>
    </row>
    <row r="579" spans="1:12" x14ac:dyDescent="0.25">
      <c r="A579" s="56">
        <v>138903</v>
      </c>
      <c r="B579" t="s">
        <v>482</v>
      </c>
      <c r="C579" s="12">
        <v>118541974</v>
      </c>
      <c r="D579" s="12">
        <v>118541974</v>
      </c>
      <c r="E579" s="12">
        <f t="shared" ref="E579:E642" si="37">(C579-D579)*2</f>
        <v>0</v>
      </c>
      <c r="F579" s="12">
        <f>_xlfn.IFNA(VLOOKUP(A579,'313 expiration'!A$1:E$8,4,FALSE),0)</f>
        <v>0</v>
      </c>
      <c r="G579" s="12">
        <f>_xlfn.IFNA(VLOOKUP(A579,'TIF expiration'!$A$1:$B$3,2,FALSE),0)</f>
        <v>0</v>
      </c>
      <c r="H579" s="49">
        <v>0.87519999999999998</v>
      </c>
      <c r="I579">
        <v>1.0135000000000001</v>
      </c>
      <c r="J579" s="49">
        <f t="shared" ref="J579:J642" si="38">MAX(0,MIN(0.08,I579-H579))</f>
        <v>0.08</v>
      </c>
      <c r="K579" s="49">
        <f t="shared" ref="K579:K642" si="39">MIN(0.09,I579-H579-J579)</f>
        <v>5.8300000000000088E-2</v>
      </c>
      <c r="L579" s="49">
        <f t="shared" si="36"/>
        <v>0</v>
      </c>
    </row>
    <row r="580" spans="1:12" x14ac:dyDescent="0.25">
      <c r="A580" s="56">
        <v>138904</v>
      </c>
      <c r="B580" t="s">
        <v>481</v>
      </c>
      <c r="C580" s="12">
        <v>90519447</v>
      </c>
      <c r="D580" s="12">
        <v>90519447</v>
      </c>
      <c r="E580" s="12">
        <f t="shared" si="37"/>
        <v>0</v>
      </c>
      <c r="F580" s="12">
        <f>_xlfn.IFNA(VLOOKUP(A580,'313 expiration'!A$1:E$8,4,FALSE),0)</f>
        <v>0</v>
      </c>
      <c r="G580" s="12">
        <f>_xlfn.IFNA(VLOOKUP(A580,'TIF expiration'!$A$1:$B$3,2,FALSE),0)</f>
        <v>0</v>
      </c>
      <c r="H580" s="49">
        <v>0.82469999999999999</v>
      </c>
      <c r="I580">
        <v>0.96300000000000008</v>
      </c>
      <c r="J580" s="49">
        <f t="shared" si="38"/>
        <v>0.08</v>
      </c>
      <c r="K580" s="49">
        <f t="shared" si="39"/>
        <v>5.8300000000000088E-2</v>
      </c>
      <c r="L580" s="49">
        <f t="shared" si="36"/>
        <v>0</v>
      </c>
    </row>
    <row r="581" spans="1:12" x14ac:dyDescent="0.25">
      <c r="A581" s="56">
        <v>139905</v>
      </c>
      <c r="B581" t="s">
        <v>480</v>
      </c>
      <c r="C581" s="12">
        <v>1128655979</v>
      </c>
      <c r="D581" s="12">
        <v>1128655979</v>
      </c>
      <c r="E581" s="12">
        <f t="shared" si="37"/>
        <v>0</v>
      </c>
      <c r="F581" s="12">
        <f>_xlfn.IFNA(VLOOKUP(A581,'313 expiration'!A$1:E$8,4,FALSE),0)</f>
        <v>0</v>
      </c>
      <c r="G581" s="12">
        <f>_xlfn.IFNA(VLOOKUP(A581,'TIF expiration'!$A$1:$B$3,2,FALSE),0)</f>
        <v>0</v>
      </c>
      <c r="H581" s="49">
        <v>0.91639999999999999</v>
      </c>
      <c r="I581">
        <v>0.96640000000000004</v>
      </c>
      <c r="J581" s="49">
        <f t="shared" si="38"/>
        <v>5.0000000000000044E-2</v>
      </c>
      <c r="K581" s="49">
        <f t="shared" si="39"/>
        <v>0</v>
      </c>
      <c r="L581" s="49">
        <f t="shared" si="36"/>
        <v>0</v>
      </c>
    </row>
    <row r="582" spans="1:12" x14ac:dyDescent="0.25">
      <c r="A582" s="56">
        <v>139909</v>
      </c>
      <c r="B582" t="s">
        <v>479</v>
      </c>
      <c r="C582" s="12">
        <v>1132546067</v>
      </c>
      <c r="D582" s="12">
        <v>1132546067</v>
      </c>
      <c r="E582" s="12">
        <f t="shared" si="37"/>
        <v>0</v>
      </c>
      <c r="F582" s="12">
        <f>_xlfn.IFNA(VLOOKUP(A582,'313 expiration'!A$1:E$8,4,FALSE),0)</f>
        <v>0</v>
      </c>
      <c r="G582" s="12">
        <f>_xlfn.IFNA(VLOOKUP(A582,'TIF expiration'!$A$1:$B$3,2,FALSE),0)</f>
        <v>0</v>
      </c>
      <c r="H582" s="49">
        <v>0.91359999999999997</v>
      </c>
      <c r="I582">
        <v>1.0519000000000001</v>
      </c>
      <c r="J582" s="49">
        <f t="shared" si="38"/>
        <v>0.08</v>
      </c>
      <c r="K582" s="49">
        <f t="shared" si="39"/>
        <v>5.8300000000000088E-2</v>
      </c>
      <c r="L582" s="49">
        <f t="shared" ref="L582:L645" si="40">I582-H582-J582-K582</f>
        <v>0</v>
      </c>
    </row>
    <row r="583" spans="1:12" x14ac:dyDescent="0.25">
      <c r="A583" s="56">
        <v>139911</v>
      </c>
      <c r="B583" t="s">
        <v>478</v>
      </c>
      <c r="C583" s="12">
        <v>1388143654</v>
      </c>
      <c r="D583" s="12">
        <v>1388143654</v>
      </c>
      <c r="E583" s="12">
        <f t="shared" si="37"/>
        <v>0</v>
      </c>
      <c r="F583" s="12">
        <f>_xlfn.IFNA(VLOOKUP(A583,'313 expiration'!A$1:E$8,4,FALSE),0)</f>
        <v>0</v>
      </c>
      <c r="G583" s="12">
        <f>_xlfn.IFNA(VLOOKUP(A583,'TIF expiration'!$A$1:$B$3,2,FALSE),0)</f>
        <v>0</v>
      </c>
      <c r="H583" s="49">
        <v>0.91639999999999999</v>
      </c>
      <c r="I583">
        <v>0.96640000000000004</v>
      </c>
      <c r="J583" s="49">
        <f t="shared" si="38"/>
        <v>5.0000000000000044E-2</v>
      </c>
      <c r="K583" s="49">
        <f t="shared" si="39"/>
        <v>0</v>
      </c>
      <c r="L583" s="49">
        <f t="shared" si="40"/>
        <v>0</v>
      </c>
    </row>
    <row r="584" spans="1:12" x14ac:dyDescent="0.25">
      <c r="A584" s="56">
        <v>139912</v>
      </c>
      <c r="B584" t="s">
        <v>477</v>
      </c>
      <c r="C584" s="12">
        <v>320865482</v>
      </c>
      <c r="D584" s="12">
        <v>320865482</v>
      </c>
      <c r="E584" s="12">
        <f t="shared" si="37"/>
        <v>0</v>
      </c>
      <c r="F584" s="12">
        <f>_xlfn.IFNA(VLOOKUP(A584,'313 expiration'!A$1:E$8,4,FALSE),0)</f>
        <v>0</v>
      </c>
      <c r="G584" s="12">
        <f>_xlfn.IFNA(VLOOKUP(A584,'TIF expiration'!$A$1:$B$3,2,FALSE),0)</f>
        <v>0</v>
      </c>
      <c r="H584" s="49">
        <v>0.91639999999999999</v>
      </c>
      <c r="I584">
        <v>0.96640000000000004</v>
      </c>
      <c r="J584" s="49">
        <f t="shared" si="38"/>
        <v>5.0000000000000044E-2</v>
      </c>
      <c r="K584" s="49">
        <f t="shared" si="39"/>
        <v>0</v>
      </c>
      <c r="L584" s="49">
        <f t="shared" si="40"/>
        <v>0</v>
      </c>
    </row>
    <row r="585" spans="1:12" x14ac:dyDescent="0.25">
      <c r="A585" s="56">
        <v>140901</v>
      </c>
      <c r="B585" t="s">
        <v>476</v>
      </c>
      <c r="C585" s="12">
        <v>51791735</v>
      </c>
      <c r="D585" s="12">
        <v>51791735</v>
      </c>
      <c r="E585" s="12">
        <f t="shared" si="37"/>
        <v>0</v>
      </c>
      <c r="F585" s="12">
        <f>_xlfn.IFNA(VLOOKUP(A585,'313 expiration'!A$1:E$8,4,FALSE),0)</f>
        <v>0</v>
      </c>
      <c r="G585" s="12">
        <f>_xlfn.IFNA(VLOOKUP(A585,'TIF expiration'!$A$1:$B$3,2,FALSE),0)</f>
        <v>0</v>
      </c>
      <c r="H585" s="49">
        <v>0.91639999999999999</v>
      </c>
      <c r="I585">
        <v>1.0547</v>
      </c>
      <c r="J585" s="49">
        <f t="shared" si="38"/>
        <v>0.08</v>
      </c>
      <c r="K585" s="49">
        <f t="shared" si="39"/>
        <v>5.8299999999999977E-2</v>
      </c>
      <c r="L585" s="49">
        <f t="shared" si="40"/>
        <v>0</v>
      </c>
    </row>
    <row r="586" spans="1:12" x14ac:dyDescent="0.25">
      <c r="A586" s="56">
        <v>140904</v>
      </c>
      <c r="B586" t="s">
        <v>475</v>
      </c>
      <c r="C586" s="12">
        <v>269465199</v>
      </c>
      <c r="D586" s="12">
        <v>269465199</v>
      </c>
      <c r="E586" s="12">
        <f t="shared" si="37"/>
        <v>0</v>
      </c>
      <c r="F586" s="12">
        <f>_xlfn.IFNA(VLOOKUP(A586,'313 expiration'!A$1:E$8,4,FALSE),0)</f>
        <v>0</v>
      </c>
      <c r="G586" s="12">
        <f>_xlfn.IFNA(VLOOKUP(A586,'TIF expiration'!$A$1:$B$3,2,FALSE),0)</f>
        <v>0</v>
      </c>
      <c r="H586" s="49">
        <v>0.91639999999999999</v>
      </c>
      <c r="I586">
        <v>0.96640000000000004</v>
      </c>
      <c r="J586" s="49">
        <f t="shared" si="38"/>
        <v>5.0000000000000044E-2</v>
      </c>
      <c r="K586" s="49">
        <f t="shared" si="39"/>
        <v>0</v>
      </c>
      <c r="L586" s="49">
        <f t="shared" si="40"/>
        <v>0</v>
      </c>
    </row>
    <row r="587" spans="1:12" x14ac:dyDescent="0.25">
      <c r="A587" s="56">
        <v>140905</v>
      </c>
      <c r="B587" t="s">
        <v>474</v>
      </c>
      <c r="C587" s="12">
        <v>138422646</v>
      </c>
      <c r="D587" s="12">
        <v>138422646</v>
      </c>
      <c r="E587" s="12">
        <f t="shared" si="37"/>
        <v>0</v>
      </c>
      <c r="F587" s="12">
        <f>_xlfn.IFNA(VLOOKUP(A587,'313 expiration'!A$1:E$8,4,FALSE),0)</f>
        <v>0</v>
      </c>
      <c r="G587" s="12">
        <f>_xlfn.IFNA(VLOOKUP(A587,'TIF expiration'!$A$1:$B$3,2,FALSE),0)</f>
        <v>0</v>
      </c>
      <c r="H587" s="49">
        <v>0.91639999999999999</v>
      </c>
      <c r="I587">
        <v>1.0223</v>
      </c>
      <c r="J587" s="49">
        <f t="shared" si="38"/>
        <v>0.08</v>
      </c>
      <c r="K587" s="49">
        <f t="shared" si="39"/>
        <v>2.5899999999999992E-2</v>
      </c>
      <c r="L587" s="49">
        <f t="shared" si="40"/>
        <v>0</v>
      </c>
    </row>
    <row r="588" spans="1:12" x14ac:dyDescent="0.25">
      <c r="A588" s="56">
        <v>140907</v>
      </c>
      <c r="B588" t="s">
        <v>473</v>
      </c>
      <c r="C588" s="12">
        <v>83366910</v>
      </c>
      <c r="D588" s="12">
        <v>83366910</v>
      </c>
      <c r="E588" s="12">
        <f t="shared" si="37"/>
        <v>0</v>
      </c>
      <c r="F588" s="12">
        <f>_xlfn.IFNA(VLOOKUP(A588,'313 expiration'!A$1:E$8,4,FALSE),0)</f>
        <v>0</v>
      </c>
      <c r="G588" s="12">
        <f>_xlfn.IFNA(VLOOKUP(A588,'TIF expiration'!$A$1:$B$3,2,FALSE),0)</f>
        <v>0</v>
      </c>
      <c r="H588" s="49">
        <v>0.91639999999999999</v>
      </c>
      <c r="I588">
        <v>1.0547</v>
      </c>
      <c r="J588" s="49">
        <f t="shared" si="38"/>
        <v>0.08</v>
      </c>
      <c r="K588" s="49">
        <f t="shared" si="39"/>
        <v>5.8299999999999977E-2</v>
      </c>
      <c r="L588" s="49">
        <f t="shared" si="40"/>
        <v>0</v>
      </c>
    </row>
    <row r="589" spans="1:12" x14ac:dyDescent="0.25">
      <c r="A589" s="56">
        <v>140908</v>
      </c>
      <c r="B589" t="s">
        <v>472</v>
      </c>
      <c r="C589" s="12">
        <v>627204298</v>
      </c>
      <c r="D589" s="12">
        <v>627204298</v>
      </c>
      <c r="E589" s="12">
        <f t="shared" si="37"/>
        <v>0</v>
      </c>
      <c r="F589" s="12">
        <f>_xlfn.IFNA(VLOOKUP(A589,'313 expiration'!A$1:E$8,4,FALSE),0)</f>
        <v>0</v>
      </c>
      <c r="G589" s="12">
        <f>_xlfn.IFNA(VLOOKUP(A589,'TIF expiration'!$A$1:$B$3,2,FALSE),0)</f>
        <v>0</v>
      </c>
      <c r="H589" s="49">
        <v>0.91639999999999999</v>
      </c>
      <c r="I589">
        <v>0.96640000000000004</v>
      </c>
      <c r="J589" s="49">
        <f t="shared" si="38"/>
        <v>5.0000000000000044E-2</v>
      </c>
      <c r="K589" s="49">
        <f t="shared" si="39"/>
        <v>0</v>
      </c>
      <c r="L589" s="49">
        <f t="shared" si="40"/>
        <v>0</v>
      </c>
    </row>
    <row r="590" spans="1:12" x14ac:dyDescent="0.25">
      <c r="A590" s="56">
        <v>141901</v>
      </c>
      <c r="B590" t="s">
        <v>471</v>
      </c>
      <c r="C590" s="12">
        <v>1326445064</v>
      </c>
      <c r="D590" s="12">
        <v>1326445064</v>
      </c>
      <c r="E590" s="12">
        <f t="shared" si="37"/>
        <v>0</v>
      </c>
      <c r="F590" s="12">
        <f>_xlfn.IFNA(VLOOKUP(A590,'313 expiration'!A$1:E$8,4,FALSE),0)</f>
        <v>0</v>
      </c>
      <c r="G590" s="12">
        <f>_xlfn.IFNA(VLOOKUP(A590,'TIF expiration'!$A$1:$B$3,2,FALSE),0)</f>
        <v>0</v>
      </c>
      <c r="H590" s="49">
        <v>0.91639999999999999</v>
      </c>
      <c r="I590">
        <v>1.0547</v>
      </c>
      <c r="J590" s="49">
        <f t="shared" si="38"/>
        <v>0.08</v>
      </c>
      <c r="K590" s="49">
        <f t="shared" si="39"/>
        <v>5.8299999999999977E-2</v>
      </c>
      <c r="L590" s="49">
        <f t="shared" si="40"/>
        <v>0</v>
      </c>
    </row>
    <row r="591" spans="1:12" x14ac:dyDescent="0.25">
      <c r="A591" s="56">
        <v>141902</v>
      </c>
      <c r="B591" t="s">
        <v>470</v>
      </c>
      <c r="C591" s="12">
        <v>151643392</v>
      </c>
      <c r="D591" s="12">
        <v>151643392</v>
      </c>
      <c r="E591" s="12">
        <f t="shared" si="37"/>
        <v>0</v>
      </c>
      <c r="F591" s="12">
        <f>_xlfn.IFNA(VLOOKUP(A591,'313 expiration'!A$1:E$8,4,FALSE),0)</f>
        <v>0</v>
      </c>
      <c r="G591" s="12">
        <f>_xlfn.IFNA(VLOOKUP(A591,'TIF expiration'!$A$1:$B$3,2,FALSE),0)</f>
        <v>0</v>
      </c>
      <c r="H591" s="49">
        <v>0.91639999999999999</v>
      </c>
      <c r="I591">
        <v>0.96640000000000004</v>
      </c>
      <c r="J591" s="49">
        <f t="shared" si="38"/>
        <v>5.0000000000000044E-2</v>
      </c>
      <c r="K591" s="49">
        <f t="shared" si="39"/>
        <v>0</v>
      </c>
      <c r="L591" s="49">
        <f t="shared" si="40"/>
        <v>0</v>
      </c>
    </row>
    <row r="592" spans="1:12" x14ac:dyDescent="0.25">
      <c r="A592" s="56">
        <v>142901</v>
      </c>
      <c r="B592" t="s">
        <v>469</v>
      </c>
      <c r="C592" s="12">
        <v>5698680219</v>
      </c>
      <c r="D592" s="12">
        <v>5698680219</v>
      </c>
      <c r="E592" s="12">
        <f t="shared" si="37"/>
        <v>0</v>
      </c>
      <c r="F592" s="12">
        <f>_xlfn.IFNA(VLOOKUP(A592,'313 expiration'!A$1:E$8,4,FALSE),0)</f>
        <v>0</v>
      </c>
      <c r="G592" s="12">
        <f>_xlfn.IFNA(VLOOKUP(A592,'TIF expiration'!$A$1:$B$3,2,FALSE),0)</f>
        <v>0</v>
      </c>
      <c r="H592" s="49">
        <v>0.91639999999999999</v>
      </c>
      <c r="I592">
        <v>0.97640000000000005</v>
      </c>
      <c r="J592" s="49">
        <f t="shared" si="38"/>
        <v>6.0000000000000053E-2</v>
      </c>
      <c r="K592" s="49">
        <f t="shared" si="39"/>
        <v>0</v>
      </c>
      <c r="L592" s="49">
        <f t="shared" si="40"/>
        <v>0</v>
      </c>
    </row>
    <row r="593" spans="1:12" x14ac:dyDescent="0.25">
      <c r="A593" s="56">
        <v>143901</v>
      </c>
      <c r="B593" t="s">
        <v>468</v>
      </c>
      <c r="C593" s="12">
        <v>811128893</v>
      </c>
      <c r="D593" s="12">
        <v>811128893</v>
      </c>
      <c r="E593" s="12">
        <f t="shared" si="37"/>
        <v>0</v>
      </c>
      <c r="F593" s="12">
        <f>_xlfn.IFNA(VLOOKUP(A593,'313 expiration'!A$1:E$8,4,FALSE),0)</f>
        <v>0</v>
      </c>
      <c r="G593" s="12">
        <f>_xlfn.IFNA(VLOOKUP(A593,'TIF expiration'!$A$1:$B$3,2,FALSE),0)</f>
        <v>0</v>
      </c>
      <c r="H593" s="49">
        <v>0.91639999999999999</v>
      </c>
      <c r="I593">
        <v>0.96640000000000004</v>
      </c>
      <c r="J593" s="49">
        <f t="shared" si="38"/>
        <v>5.0000000000000044E-2</v>
      </c>
      <c r="K593" s="49">
        <f t="shared" si="39"/>
        <v>0</v>
      </c>
      <c r="L593" s="49">
        <f t="shared" si="40"/>
        <v>0</v>
      </c>
    </row>
    <row r="594" spans="1:12" x14ac:dyDescent="0.25">
      <c r="A594" s="56">
        <v>143902</v>
      </c>
      <c r="B594" t="s">
        <v>467</v>
      </c>
      <c r="C594" s="12">
        <v>436998606</v>
      </c>
      <c r="D594" s="12">
        <v>429704475</v>
      </c>
      <c r="E594" s="12">
        <f t="shared" si="37"/>
        <v>14588262</v>
      </c>
      <c r="F594" s="12">
        <f>_xlfn.IFNA(VLOOKUP(A594,'313 expiration'!A$1:E$8,4,FALSE),0)</f>
        <v>0</v>
      </c>
      <c r="G594" s="12">
        <f>_xlfn.IFNA(VLOOKUP(A594,'TIF expiration'!$A$1:$B$3,2,FALSE),0)</f>
        <v>0</v>
      </c>
      <c r="H594" s="49">
        <v>0.91639999999999999</v>
      </c>
      <c r="I594">
        <v>0.96640000000000004</v>
      </c>
      <c r="J594" s="49">
        <f t="shared" si="38"/>
        <v>5.0000000000000044E-2</v>
      </c>
      <c r="K594" s="49">
        <f t="shared" si="39"/>
        <v>0</v>
      </c>
      <c r="L594" s="49">
        <f t="shared" si="40"/>
        <v>0</v>
      </c>
    </row>
    <row r="595" spans="1:12" x14ac:dyDescent="0.25">
      <c r="A595" s="56">
        <v>143903</v>
      </c>
      <c r="B595" t="s">
        <v>466</v>
      </c>
      <c r="C595" s="12">
        <v>754629593</v>
      </c>
      <c r="D595" s="12">
        <v>754629593</v>
      </c>
      <c r="E595" s="12">
        <f t="shared" si="37"/>
        <v>0</v>
      </c>
      <c r="F595" s="12">
        <f>_xlfn.IFNA(VLOOKUP(A595,'313 expiration'!A$1:E$8,4,FALSE),0)</f>
        <v>0</v>
      </c>
      <c r="G595" s="12">
        <f>_xlfn.IFNA(VLOOKUP(A595,'TIF expiration'!$A$1:$B$3,2,FALSE),0)</f>
        <v>0</v>
      </c>
      <c r="H595" s="49">
        <v>0.91639999999999999</v>
      </c>
      <c r="I595">
        <v>0.96640000000000004</v>
      </c>
      <c r="J595" s="49">
        <f t="shared" si="38"/>
        <v>5.0000000000000044E-2</v>
      </c>
      <c r="K595" s="49">
        <f t="shared" si="39"/>
        <v>0</v>
      </c>
      <c r="L595" s="49">
        <f t="shared" si="40"/>
        <v>0</v>
      </c>
    </row>
    <row r="596" spans="1:12" x14ac:dyDescent="0.25">
      <c r="A596" s="56">
        <v>143904</v>
      </c>
      <c r="B596" t="s">
        <v>465</v>
      </c>
      <c r="C596" s="12">
        <v>62519144</v>
      </c>
      <c r="D596" s="12">
        <v>58655618</v>
      </c>
      <c r="E596" s="12">
        <f t="shared" si="37"/>
        <v>7727052</v>
      </c>
      <c r="F596" s="12">
        <f>_xlfn.IFNA(VLOOKUP(A596,'313 expiration'!A$1:E$8,4,FALSE),0)</f>
        <v>0</v>
      </c>
      <c r="G596" s="12">
        <f>_xlfn.IFNA(VLOOKUP(A596,'TIF expiration'!$A$1:$B$3,2,FALSE),0)</f>
        <v>0</v>
      </c>
      <c r="H596" s="49">
        <v>0.91639999999999999</v>
      </c>
      <c r="I596">
        <v>0.96640000000000004</v>
      </c>
      <c r="J596" s="49">
        <f t="shared" si="38"/>
        <v>5.0000000000000044E-2</v>
      </c>
      <c r="K596" s="49">
        <f t="shared" si="39"/>
        <v>0</v>
      </c>
      <c r="L596" s="49">
        <f t="shared" si="40"/>
        <v>0</v>
      </c>
    </row>
    <row r="597" spans="1:12" x14ac:dyDescent="0.25">
      <c r="A597" s="56">
        <v>143905</v>
      </c>
      <c r="B597" t="s">
        <v>464</v>
      </c>
      <c r="C597" s="12">
        <v>75065189</v>
      </c>
      <c r="D597" s="12">
        <v>75065189</v>
      </c>
      <c r="E597" s="12">
        <f t="shared" si="37"/>
        <v>0</v>
      </c>
      <c r="F597" s="12">
        <f>_xlfn.IFNA(VLOOKUP(A597,'313 expiration'!A$1:E$8,4,FALSE),0)</f>
        <v>0</v>
      </c>
      <c r="G597" s="12">
        <f>_xlfn.IFNA(VLOOKUP(A597,'TIF expiration'!$A$1:$B$3,2,FALSE),0)</f>
        <v>0</v>
      </c>
      <c r="H597" s="49">
        <v>0.91639999999999999</v>
      </c>
      <c r="I597">
        <v>0.96640000000000004</v>
      </c>
      <c r="J597" s="49">
        <f t="shared" si="38"/>
        <v>5.0000000000000044E-2</v>
      </c>
      <c r="K597" s="49">
        <f t="shared" si="39"/>
        <v>0</v>
      </c>
      <c r="L597" s="49">
        <f t="shared" si="40"/>
        <v>0</v>
      </c>
    </row>
    <row r="598" spans="1:12" x14ac:dyDescent="0.25">
      <c r="A598" s="56">
        <v>143906</v>
      </c>
      <c r="B598" t="s">
        <v>463</v>
      </c>
      <c r="C598" s="12">
        <v>90868290</v>
      </c>
      <c r="D598" s="12">
        <v>87511196</v>
      </c>
      <c r="E598" s="12">
        <f t="shared" si="37"/>
        <v>6714188</v>
      </c>
      <c r="F598" s="12">
        <f>_xlfn.IFNA(VLOOKUP(A598,'313 expiration'!A$1:E$8,4,FALSE),0)</f>
        <v>0</v>
      </c>
      <c r="G598" s="12">
        <f>_xlfn.IFNA(VLOOKUP(A598,'TIF expiration'!$A$1:$B$3,2,FALSE),0)</f>
        <v>0</v>
      </c>
      <c r="H598" s="49">
        <v>0.91639999999999999</v>
      </c>
      <c r="I598">
        <v>0.96640000000000004</v>
      </c>
      <c r="J598" s="49">
        <f t="shared" si="38"/>
        <v>5.0000000000000044E-2</v>
      </c>
      <c r="K598" s="49">
        <f t="shared" si="39"/>
        <v>0</v>
      </c>
      <c r="L598" s="49">
        <f t="shared" si="40"/>
        <v>0</v>
      </c>
    </row>
    <row r="599" spans="1:12" x14ac:dyDescent="0.25">
      <c r="A599" s="56">
        <v>144901</v>
      </c>
      <c r="B599" t="s">
        <v>462</v>
      </c>
      <c r="C599" s="12">
        <v>926121359</v>
      </c>
      <c r="D599" s="12">
        <v>907950100</v>
      </c>
      <c r="E599" s="12">
        <f t="shared" si="37"/>
        <v>36342518</v>
      </c>
      <c r="F599" s="12">
        <f>_xlfn.IFNA(VLOOKUP(A599,'313 expiration'!A$1:E$8,4,FALSE),0)</f>
        <v>0</v>
      </c>
      <c r="G599" s="12">
        <f>_xlfn.IFNA(VLOOKUP(A599,'TIF expiration'!$A$1:$B$3,2,FALSE),0)</f>
        <v>0</v>
      </c>
      <c r="H599" s="49">
        <v>0.91639999999999999</v>
      </c>
      <c r="I599">
        <v>1.0093000000000001</v>
      </c>
      <c r="J599" s="49">
        <f t="shared" si="38"/>
        <v>0.08</v>
      </c>
      <c r="K599" s="49">
        <f t="shared" si="39"/>
        <v>1.2900000000000092E-2</v>
      </c>
      <c r="L599" s="49">
        <f t="shared" si="40"/>
        <v>0</v>
      </c>
    </row>
    <row r="600" spans="1:12" x14ac:dyDescent="0.25">
      <c r="A600" s="56">
        <v>144902</v>
      </c>
      <c r="B600" t="s">
        <v>461</v>
      </c>
      <c r="C600" s="12">
        <v>462972458</v>
      </c>
      <c r="D600" s="12">
        <v>462972458</v>
      </c>
      <c r="E600" s="12">
        <f t="shared" si="37"/>
        <v>0</v>
      </c>
      <c r="F600" s="12">
        <f>_xlfn.IFNA(VLOOKUP(A600,'313 expiration'!A$1:E$8,4,FALSE),0)</f>
        <v>0</v>
      </c>
      <c r="G600" s="12">
        <f>_xlfn.IFNA(VLOOKUP(A600,'TIF expiration'!$A$1:$B$3,2,FALSE),0)</f>
        <v>0</v>
      </c>
      <c r="H600" s="49">
        <v>0.87849999999999995</v>
      </c>
      <c r="I600">
        <v>1.0168000000000001</v>
      </c>
      <c r="J600" s="49">
        <f t="shared" si="38"/>
        <v>0.08</v>
      </c>
      <c r="K600" s="49">
        <f t="shared" si="39"/>
        <v>5.8300000000000199E-2</v>
      </c>
      <c r="L600" s="49">
        <f t="shared" si="40"/>
        <v>0</v>
      </c>
    </row>
    <row r="601" spans="1:12" x14ac:dyDescent="0.25">
      <c r="A601" s="56">
        <v>144903</v>
      </c>
      <c r="B601" t="s">
        <v>460</v>
      </c>
      <c r="C601" s="12">
        <v>158761307</v>
      </c>
      <c r="D601" s="12">
        <v>158039457</v>
      </c>
      <c r="E601" s="12">
        <f t="shared" si="37"/>
        <v>1443700</v>
      </c>
      <c r="F601" s="12">
        <f>_xlfn.IFNA(VLOOKUP(A601,'313 expiration'!A$1:E$8,4,FALSE),0)</f>
        <v>0</v>
      </c>
      <c r="G601" s="12">
        <f>_xlfn.IFNA(VLOOKUP(A601,'TIF expiration'!$A$1:$B$3,2,FALSE),0)</f>
        <v>0</v>
      </c>
      <c r="H601" s="49">
        <v>0.91639999999999999</v>
      </c>
      <c r="I601">
        <v>1.0547</v>
      </c>
      <c r="J601" s="49">
        <f t="shared" si="38"/>
        <v>0.08</v>
      </c>
      <c r="K601" s="49">
        <f t="shared" si="39"/>
        <v>5.8299999999999977E-2</v>
      </c>
      <c r="L601" s="49">
        <f t="shared" si="40"/>
        <v>0</v>
      </c>
    </row>
    <row r="602" spans="1:12" x14ac:dyDescent="0.25">
      <c r="A602" s="56">
        <v>145901</v>
      </c>
      <c r="B602" t="s">
        <v>459</v>
      </c>
      <c r="C602" s="12">
        <v>387558745</v>
      </c>
      <c r="D602" s="12">
        <v>384906594</v>
      </c>
      <c r="E602" s="12">
        <f t="shared" si="37"/>
        <v>5304302</v>
      </c>
      <c r="F602" s="12">
        <f>_xlfn.IFNA(VLOOKUP(A602,'313 expiration'!A$1:E$8,4,FALSE),0)</f>
        <v>0</v>
      </c>
      <c r="G602" s="12">
        <f>_xlfn.IFNA(VLOOKUP(A602,'TIF expiration'!$A$1:$B$3,2,FALSE),0)</f>
        <v>0</v>
      </c>
      <c r="H602" s="49">
        <v>0.90210000000000001</v>
      </c>
      <c r="I602">
        <v>1.0404</v>
      </c>
      <c r="J602" s="49">
        <f t="shared" si="38"/>
        <v>0.08</v>
      </c>
      <c r="K602" s="49">
        <f t="shared" si="39"/>
        <v>5.8299999999999977E-2</v>
      </c>
      <c r="L602" s="49">
        <f t="shared" si="40"/>
        <v>0</v>
      </c>
    </row>
    <row r="603" spans="1:12" x14ac:dyDescent="0.25">
      <c r="A603" s="56">
        <v>145902</v>
      </c>
      <c r="B603" t="s">
        <v>150</v>
      </c>
      <c r="C603" s="12">
        <v>459776622</v>
      </c>
      <c r="D603" s="12">
        <v>452332402</v>
      </c>
      <c r="E603" s="12">
        <f t="shared" si="37"/>
        <v>14888440</v>
      </c>
      <c r="F603" s="12">
        <f>_xlfn.IFNA(VLOOKUP(A603,'313 expiration'!A$1:E$8,4,FALSE),0)</f>
        <v>0</v>
      </c>
      <c r="G603" s="12">
        <f>_xlfn.IFNA(VLOOKUP(A603,'TIF expiration'!$A$1:$B$3,2,FALSE),0)</f>
        <v>0</v>
      </c>
      <c r="H603" s="49">
        <v>0.86819999999999997</v>
      </c>
      <c r="I603">
        <v>0.91820000000000002</v>
      </c>
      <c r="J603" s="49">
        <f t="shared" si="38"/>
        <v>5.0000000000000044E-2</v>
      </c>
      <c r="K603" s="49">
        <f t="shared" si="39"/>
        <v>0</v>
      </c>
      <c r="L603" s="49">
        <f t="shared" si="40"/>
        <v>0</v>
      </c>
    </row>
    <row r="604" spans="1:12" x14ac:dyDescent="0.25">
      <c r="A604" s="56">
        <v>145906</v>
      </c>
      <c r="B604" t="s">
        <v>458</v>
      </c>
      <c r="C604" s="12">
        <v>378479192</v>
      </c>
      <c r="D604" s="12">
        <v>362303185</v>
      </c>
      <c r="E604" s="12">
        <f t="shared" si="37"/>
        <v>32352014</v>
      </c>
      <c r="F604" s="12">
        <f>_xlfn.IFNA(VLOOKUP(A604,'313 expiration'!A$1:E$8,4,FALSE),0)</f>
        <v>0</v>
      </c>
      <c r="G604" s="12">
        <f>_xlfn.IFNA(VLOOKUP(A604,'TIF expiration'!$A$1:$B$3,2,FALSE),0)</f>
        <v>0</v>
      </c>
      <c r="H604" s="49">
        <v>0.91639999999999999</v>
      </c>
      <c r="I604">
        <v>0.96640000000000004</v>
      </c>
      <c r="J604" s="49">
        <f t="shared" si="38"/>
        <v>5.0000000000000044E-2</v>
      </c>
      <c r="K604" s="49">
        <f t="shared" si="39"/>
        <v>0</v>
      </c>
      <c r="L604" s="49">
        <f t="shared" si="40"/>
        <v>0</v>
      </c>
    </row>
    <row r="605" spans="1:12" x14ac:dyDescent="0.25">
      <c r="A605" s="56">
        <v>145907</v>
      </c>
      <c r="B605" t="s">
        <v>457</v>
      </c>
      <c r="C605" s="12">
        <v>168869278</v>
      </c>
      <c r="D605" s="12">
        <v>168869278</v>
      </c>
      <c r="E605" s="12">
        <f t="shared" si="37"/>
        <v>0</v>
      </c>
      <c r="F605" s="12">
        <f>_xlfn.IFNA(VLOOKUP(A605,'313 expiration'!A$1:E$8,4,FALSE),0)</f>
        <v>0</v>
      </c>
      <c r="G605" s="12">
        <f>_xlfn.IFNA(VLOOKUP(A605,'TIF expiration'!$A$1:$B$3,2,FALSE),0)</f>
        <v>0</v>
      </c>
      <c r="H605" s="49">
        <v>0.91639999999999999</v>
      </c>
      <c r="I605">
        <v>0.97640000000000005</v>
      </c>
      <c r="J605" s="49">
        <f t="shared" si="38"/>
        <v>6.0000000000000053E-2</v>
      </c>
      <c r="K605" s="49">
        <f t="shared" si="39"/>
        <v>0</v>
      </c>
      <c r="L605" s="49">
        <f t="shared" si="40"/>
        <v>0</v>
      </c>
    </row>
    <row r="606" spans="1:12" x14ac:dyDescent="0.25">
      <c r="A606" s="56">
        <v>145911</v>
      </c>
      <c r="B606" t="s">
        <v>456</v>
      </c>
      <c r="C606" s="12">
        <v>916540675</v>
      </c>
      <c r="D606" s="12">
        <v>916540675</v>
      </c>
      <c r="E606" s="12">
        <f t="shared" si="37"/>
        <v>0</v>
      </c>
      <c r="F606" s="12">
        <f>_xlfn.IFNA(VLOOKUP(A606,'313 expiration'!A$1:E$8,4,FALSE),0)</f>
        <v>0</v>
      </c>
      <c r="G606" s="12">
        <f>_xlfn.IFNA(VLOOKUP(A606,'TIF expiration'!$A$1:$B$3,2,FALSE),0)</f>
        <v>0</v>
      </c>
      <c r="H606" s="49">
        <v>0.91639999999999999</v>
      </c>
      <c r="I606">
        <v>0.96640000000000004</v>
      </c>
      <c r="J606" s="49">
        <f t="shared" si="38"/>
        <v>5.0000000000000044E-2</v>
      </c>
      <c r="K606" s="49">
        <f t="shared" si="39"/>
        <v>0</v>
      </c>
      <c r="L606" s="49">
        <f t="shared" si="40"/>
        <v>0</v>
      </c>
    </row>
    <row r="607" spans="1:12" x14ac:dyDescent="0.25">
      <c r="A607" s="56">
        <v>146901</v>
      </c>
      <c r="B607" t="s">
        <v>455</v>
      </c>
      <c r="C607" s="12">
        <v>2229179914</v>
      </c>
      <c r="D607" s="12">
        <v>2229179914</v>
      </c>
      <c r="E607" s="12">
        <f t="shared" si="37"/>
        <v>0</v>
      </c>
      <c r="F607" s="12">
        <f>_xlfn.IFNA(VLOOKUP(A607,'313 expiration'!A$1:E$8,4,FALSE),0)</f>
        <v>0</v>
      </c>
      <c r="G607" s="12">
        <f>_xlfn.IFNA(VLOOKUP(A607,'TIF expiration'!$A$1:$B$3,2,FALSE),0)</f>
        <v>0</v>
      </c>
      <c r="H607" s="49">
        <v>0.82469999999999999</v>
      </c>
      <c r="I607">
        <v>0.87470000000000003</v>
      </c>
      <c r="J607" s="49">
        <f t="shared" si="38"/>
        <v>5.0000000000000044E-2</v>
      </c>
      <c r="K607" s="49">
        <f t="shared" si="39"/>
        <v>0</v>
      </c>
      <c r="L607" s="49">
        <f t="shared" si="40"/>
        <v>0</v>
      </c>
    </row>
    <row r="608" spans="1:12" x14ac:dyDescent="0.25">
      <c r="A608" s="56">
        <v>146902</v>
      </c>
      <c r="B608" t="s">
        <v>454</v>
      </c>
      <c r="C608" s="12">
        <v>2255096206</v>
      </c>
      <c r="D608" s="12">
        <v>2255096206</v>
      </c>
      <c r="E608" s="12">
        <f t="shared" si="37"/>
        <v>0</v>
      </c>
      <c r="F608" s="12">
        <f>_xlfn.IFNA(VLOOKUP(A608,'313 expiration'!A$1:E$8,4,FALSE),0)</f>
        <v>0</v>
      </c>
      <c r="G608" s="12">
        <f>_xlfn.IFNA(VLOOKUP(A608,'TIF expiration'!$A$1:$B$3,2,FALSE),0)</f>
        <v>0</v>
      </c>
      <c r="H608" s="49">
        <v>0.87960000000000005</v>
      </c>
      <c r="I608">
        <v>0.91960000000000008</v>
      </c>
      <c r="J608" s="49">
        <f t="shared" si="38"/>
        <v>4.0000000000000036E-2</v>
      </c>
      <c r="K608" s="49">
        <f t="shared" si="39"/>
        <v>0</v>
      </c>
      <c r="L608" s="49">
        <f t="shared" si="40"/>
        <v>0</v>
      </c>
    </row>
    <row r="609" spans="1:12" x14ac:dyDescent="0.25">
      <c r="A609" s="56">
        <v>146903</v>
      </c>
      <c r="B609" t="s">
        <v>453</v>
      </c>
      <c r="C609" s="12">
        <v>205712575</v>
      </c>
      <c r="D609" s="12">
        <v>205712575</v>
      </c>
      <c r="E609" s="12">
        <f t="shared" si="37"/>
        <v>0</v>
      </c>
      <c r="F609" s="12">
        <f>_xlfn.IFNA(VLOOKUP(A609,'313 expiration'!A$1:E$8,4,FALSE),0)</f>
        <v>0</v>
      </c>
      <c r="G609" s="12">
        <f>_xlfn.IFNA(VLOOKUP(A609,'TIF expiration'!$A$1:$B$3,2,FALSE),0)</f>
        <v>0</v>
      </c>
      <c r="H609" s="49">
        <v>0.91639999999999999</v>
      </c>
      <c r="I609">
        <v>0.96640000000000004</v>
      </c>
      <c r="J609" s="49">
        <f t="shared" si="38"/>
        <v>5.0000000000000044E-2</v>
      </c>
      <c r="K609" s="49">
        <f t="shared" si="39"/>
        <v>0</v>
      </c>
      <c r="L609" s="49">
        <f t="shared" si="40"/>
        <v>0</v>
      </c>
    </row>
    <row r="610" spans="1:12" x14ac:dyDescent="0.25">
      <c r="A610" s="56">
        <v>146904</v>
      </c>
      <c r="B610" t="s">
        <v>452</v>
      </c>
      <c r="C610" s="12">
        <v>516755207</v>
      </c>
      <c r="D610" s="12">
        <v>516755207</v>
      </c>
      <c r="E610" s="12">
        <f t="shared" si="37"/>
        <v>0</v>
      </c>
      <c r="F610" s="12">
        <f>_xlfn.IFNA(VLOOKUP(A610,'313 expiration'!A$1:E$8,4,FALSE),0)</f>
        <v>0</v>
      </c>
      <c r="G610" s="12">
        <f>_xlfn.IFNA(VLOOKUP(A610,'TIF expiration'!$A$1:$B$3,2,FALSE),0)</f>
        <v>0</v>
      </c>
      <c r="H610" s="49">
        <v>0.87749999999999995</v>
      </c>
      <c r="I610">
        <v>0.92749999999999999</v>
      </c>
      <c r="J610" s="49">
        <f t="shared" si="38"/>
        <v>5.0000000000000044E-2</v>
      </c>
      <c r="K610" s="49">
        <f t="shared" si="39"/>
        <v>0</v>
      </c>
      <c r="L610" s="49">
        <f t="shared" si="40"/>
        <v>0</v>
      </c>
    </row>
    <row r="611" spans="1:12" x14ac:dyDescent="0.25">
      <c r="A611" s="56">
        <v>146905</v>
      </c>
      <c r="B611" t="s">
        <v>451</v>
      </c>
      <c r="C611" s="12">
        <v>264143783</v>
      </c>
      <c r="D611" s="12">
        <v>264143783</v>
      </c>
      <c r="E611" s="12">
        <f t="shared" si="37"/>
        <v>0</v>
      </c>
      <c r="F611" s="12">
        <f>_xlfn.IFNA(VLOOKUP(A611,'313 expiration'!A$1:E$8,4,FALSE),0)</f>
        <v>0</v>
      </c>
      <c r="G611" s="12">
        <f>_xlfn.IFNA(VLOOKUP(A611,'TIF expiration'!$A$1:$B$3,2,FALSE),0)</f>
        <v>0</v>
      </c>
      <c r="H611" s="49">
        <v>0.91639999999999999</v>
      </c>
      <c r="I611">
        <v>1.0548</v>
      </c>
      <c r="J611" s="49">
        <f t="shared" si="38"/>
        <v>0.08</v>
      </c>
      <c r="K611" s="49">
        <f t="shared" si="39"/>
        <v>5.8399999999999966E-2</v>
      </c>
      <c r="L611" s="49">
        <f t="shared" si="40"/>
        <v>0</v>
      </c>
    </row>
    <row r="612" spans="1:12" x14ac:dyDescent="0.25">
      <c r="A612" s="56">
        <v>146906</v>
      </c>
      <c r="B612" t="s">
        <v>450</v>
      </c>
      <c r="C612" s="12">
        <v>1028282373</v>
      </c>
      <c r="D612" s="12">
        <v>1028282373</v>
      </c>
      <c r="E612" s="12">
        <f t="shared" si="37"/>
        <v>0</v>
      </c>
      <c r="F612" s="12">
        <f>_xlfn.IFNA(VLOOKUP(A612,'313 expiration'!A$1:E$8,4,FALSE),0)</f>
        <v>0</v>
      </c>
      <c r="G612" s="12">
        <f>_xlfn.IFNA(VLOOKUP(A612,'TIF expiration'!$A$1:$B$3,2,FALSE),0)</f>
        <v>0</v>
      </c>
      <c r="H612" s="49">
        <v>0.91639999999999999</v>
      </c>
      <c r="I612">
        <v>0.97640000000000005</v>
      </c>
      <c r="J612" s="49">
        <f t="shared" si="38"/>
        <v>6.0000000000000053E-2</v>
      </c>
      <c r="K612" s="49">
        <f t="shared" si="39"/>
        <v>0</v>
      </c>
      <c r="L612" s="49">
        <f t="shared" si="40"/>
        <v>0</v>
      </c>
    </row>
    <row r="613" spans="1:12" x14ac:dyDescent="0.25">
      <c r="A613" s="56">
        <v>146907</v>
      </c>
      <c r="B613" t="s">
        <v>449</v>
      </c>
      <c r="C613" s="12">
        <v>753028173</v>
      </c>
      <c r="D613" s="12">
        <v>753028173</v>
      </c>
      <c r="E613" s="12">
        <f t="shared" si="37"/>
        <v>0</v>
      </c>
      <c r="F613" s="12">
        <f>_xlfn.IFNA(VLOOKUP(A613,'313 expiration'!A$1:E$8,4,FALSE),0)</f>
        <v>0</v>
      </c>
      <c r="G613" s="12">
        <f>_xlfn.IFNA(VLOOKUP(A613,'TIF expiration'!$A$1:$B$3,2,FALSE),0)</f>
        <v>0</v>
      </c>
      <c r="H613" s="49">
        <v>0.82469999999999999</v>
      </c>
      <c r="I613">
        <v>0.87470000000000003</v>
      </c>
      <c r="J613" s="49">
        <f t="shared" si="38"/>
        <v>5.0000000000000044E-2</v>
      </c>
      <c r="K613" s="49">
        <f t="shared" si="39"/>
        <v>0</v>
      </c>
      <c r="L613" s="49">
        <f t="shared" si="40"/>
        <v>0</v>
      </c>
    </row>
    <row r="614" spans="1:12" x14ac:dyDescent="0.25">
      <c r="A614" s="56">
        <v>147901</v>
      </c>
      <c r="B614" t="s">
        <v>448</v>
      </c>
      <c r="C614" s="12">
        <v>58507411</v>
      </c>
      <c r="D614" s="12">
        <v>58507411</v>
      </c>
      <c r="E614" s="12">
        <f t="shared" si="37"/>
        <v>0</v>
      </c>
      <c r="F614" s="12">
        <f>_xlfn.IFNA(VLOOKUP(A614,'313 expiration'!A$1:E$8,4,FALSE),0)</f>
        <v>0</v>
      </c>
      <c r="G614" s="12">
        <f>_xlfn.IFNA(VLOOKUP(A614,'TIF expiration'!$A$1:$B$3,2,FALSE),0)</f>
        <v>0</v>
      </c>
      <c r="H614" s="49">
        <v>0.82469999999999999</v>
      </c>
      <c r="I614">
        <v>0.96300000000000008</v>
      </c>
      <c r="J614" s="49">
        <f t="shared" si="38"/>
        <v>0.08</v>
      </c>
      <c r="K614" s="49">
        <f t="shared" si="39"/>
        <v>5.8300000000000088E-2</v>
      </c>
      <c r="L614" s="49">
        <f t="shared" si="40"/>
        <v>0</v>
      </c>
    </row>
    <row r="615" spans="1:12" x14ac:dyDescent="0.25">
      <c r="A615" s="56">
        <v>147902</v>
      </c>
      <c r="B615" t="s">
        <v>447</v>
      </c>
      <c r="C615" s="12">
        <v>1306681135</v>
      </c>
      <c r="D615" s="12">
        <v>1306681135</v>
      </c>
      <c r="E615" s="12">
        <f t="shared" si="37"/>
        <v>0</v>
      </c>
      <c r="F615" s="12">
        <f>_xlfn.IFNA(VLOOKUP(A615,'313 expiration'!A$1:E$8,4,FALSE),0)</f>
        <v>0</v>
      </c>
      <c r="G615" s="12">
        <f>_xlfn.IFNA(VLOOKUP(A615,'TIF expiration'!$A$1:$B$3,2,FALSE),0)</f>
        <v>0</v>
      </c>
      <c r="H615" s="49">
        <v>0.91300000000000003</v>
      </c>
      <c r="I615">
        <v>0.96300000000000008</v>
      </c>
      <c r="J615" s="49">
        <f t="shared" si="38"/>
        <v>5.0000000000000044E-2</v>
      </c>
      <c r="K615" s="49">
        <f t="shared" si="39"/>
        <v>0</v>
      </c>
      <c r="L615" s="49">
        <f t="shared" si="40"/>
        <v>0</v>
      </c>
    </row>
    <row r="616" spans="1:12" x14ac:dyDescent="0.25">
      <c r="A616" s="56">
        <v>147903</v>
      </c>
      <c r="B616" t="s">
        <v>446</v>
      </c>
      <c r="C616" s="12">
        <v>486276160</v>
      </c>
      <c r="D616" s="12">
        <v>486276160</v>
      </c>
      <c r="E616" s="12">
        <f t="shared" si="37"/>
        <v>0</v>
      </c>
      <c r="F616" s="12">
        <f>_xlfn.IFNA(VLOOKUP(A616,'313 expiration'!A$1:E$8,4,FALSE),0)</f>
        <v>0</v>
      </c>
      <c r="G616" s="12">
        <f>_xlfn.IFNA(VLOOKUP(A616,'TIF expiration'!$A$1:$B$3,2,FALSE),0)</f>
        <v>0</v>
      </c>
      <c r="H616" s="49">
        <v>0.88919999999999999</v>
      </c>
      <c r="I616">
        <v>1.0169000000000001</v>
      </c>
      <c r="J616" s="49">
        <f t="shared" si="38"/>
        <v>0.08</v>
      </c>
      <c r="K616" s="49">
        <f t="shared" si="39"/>
        <v>4.7700000000000145E-2</v>
      </c>
      <c r="L616" s="49">
        <f t="shared" si="40"/>
        <v>0</v>
      </c>
    </row>
    <row r="617" spans="1:12" x14ac:dyDescent="0.25">
      <c r="A617" s="56">
        <v>148901</v>
      </c>
      <c r="B617" t="s">
        <v>445</v>
      </c>
      <c r="C617" s="12">
        <v>154089941</v>
      </c>
      <c r="D617" s="12">
        <v>154089941</v>
      </c>
      <c r="E617" s="12">
        <f t="shared" si="37"/>
        <v>0</v>
      </c>
      <c r="F617" s="12">
        <f>_xlfn.IFNA(VLOOKUP(A617,'313 expiration'!A$1:E$8,4,FALSE),0)</f>
        <v>0</v>
      </c>
      <c r="G617" s="12">
        <f>_xlfn.IFNA(VLOOKUP(A617,'TIF expiration'!$A$1:$B$3,2,FALSE),0)</f>
        <v>0</v>
      </c>
      <c r="H617" s="49">
        <v>0.91639999999999999</v>
      </c>
      <c r="I617">
        <v>1.0547</v>
      </c>
      <c r="J617" s="49">
        <f t="shared" si="38"/>
        <v>0.08</v>
      </c>
      <c r="K617" s="49">
        <f t="shared" si="39"/>
        <v>5.8299999999999977E-2</v>
      </c>
      <c r="L617" s="49">
        <f t="shared" si="40"/>
        <v>0</v>
      </c>
    </row>
    <row r="618" spans="1:12" x14ac:dyDescent="0.25">
      <c r="A618" s="56">
        <v>148902</v>
      </c>
      <c r="B618" t="s">
        <v>444</v>
      </c>
      <c r="C618" s="12">
        <v>89104155</v>
      </c>
      <c r="D618" s="12">
        <v>89104155</v>
      </c>
      <c r="E618" s="12">
        <f t="shared" si="37"/>
        <v>0</v>
      </c>
      <c r="F618" s="12">
        <f>_xlfn.IFNA(VLOOKUP(A618,'313 expiration'!A$1:E$8,4,FALSE),0)</f>
        <v>0</v>
      </c>
      <c r="G618" s="12">
        <f>_xlfn.IFNA(VLOOKUP(A618,'TIF expiration'!$A$1:$B$3,2,FALSE),0)</f>
        <v>0</v>
      </c>
      <c r="H618" s="49">
        <v>0.91639999999999999</v>
      </c>
      <c r="I618">
        <v>0.96640000000000004</v>
      </c>
      <c r="J618" s="49">
        <f t="shared" si="38"/>
        <v>5.0000000000000044E-2</v>
      </c>
      <c r="K618" s="49">
        <f t="shared" si="39"/>
        <v>0</v>
      </c>
      <c r="L618" s="49">
        <f t="shared" si="40"/>
        <v>0</v>
      </c>
    </row>
    <row r="619" spans="1:12" x14ac:dyDescent="0.25">
      <c r="A619" s="56">
        <v>148905</v>
      </c>
      <c r="B619" t="s">
        <v>443</v>
      </c>
      <c r="C619" s="12">
        <v>54660436</v>
      </c>
      <c r="D619" s="12">
        <v>54660436</v>
      </c>
      <c r="E619" s="12">
        <f t="shared" si="37"/>
        <v>0</v>
      </c>
      <c r="F619" s="12">
        <f>_xlfn.IFNA(VLOOKUP(A619,'313 expiration'!A$1:E$8,4,FALSE),0)</f>
        <v>0</v>
      </c>
      <c r="G619" s="12">
        <f>_xlfn.IFNA(VLOOKUP(A619,'TIF expiration'!$A$1:$B$3,2,FALSE),0)</f>
        <v>0</v>
      </c>
      <c r="H619" s="49">
        <v>0.91639999999999999</v>
      </c>
      <c r="I619">
        <v>0.96640000000000004</v>
      </c>
      <c r="J619" s="49">
        <f t="shared" si="38"/>
        <v>5.0000000000000044E-2</v>
      </c>
      <c r="K619" s="49">
        <f t="shared" si="39"/>
        <v>0</v>
      </c>
      <c r="L619" s="49">
        <f t="shared" si="40"/>
        <v>0</v>
      </c>
    </row>
    <row r="620" spans="1:12" x14ac:dyDescent="0.25">
      <c r="A620" s="56">
        <v>149901</v>
      </c>
      <c r="B620" t="s">
        <v>442</v>
      </c>
      <c r="C620" s="12">
        <v>826902591</v>
      </c>
      <c r="D620" s="12">
        <v>806027428</v>
      </c>
      <c r="E620" s="12">
        <f t="shared" si="37"/>
        <v>41750326</v>
      </c>
      <c r="F620" s="12">
        <f>_xlfn.IFNA(VLOOKUP(A620,'313 expiration'!A$1:E$8,4,FALSE),0)</f>
        <v>0</v>
      </c>
      <c r="G620" s="12">
        <f>_xlfn.IFNA(VLOOKUP(A620,'TIF expiration'!$A$1:$B$3,2,FALSE),0)</f>
        <v>0</v>
      </c>
      <c r="H620" s="49">
        <v>0.90910000000000002</v>
      </c>
      <c r="I620">
        <v>0.95910000000000006</v>
      </c>
      <c r="J620" s="49">
        <f t="shared" si="38"/>
        <v>5.0000000000000044E-2</v>
      </c>
      <c r="K620" s="49">
        <f t="shared" si="39"/>
        <v>0</v>
      </c>
      <c r="L620" s="49">
        <f t="shared" si="40"/>
        <v>0</v>
      </c>
    </row>
    <row r="621" spans="1:12" x14ac:dyDescent="0.25">
      <c r="A621" s="56">
        <v>149902</v>
      </c>
      <c r="B621" t="s">
        <v>441</v>
      </c>
      <c r="C621" s="12">
        <v>2220220933</v>
      </c>
      <c r="D621" s="12">
        <v>2211607486</v>
      </c>
      <c r="E621" s="12">
        <f t="shared" si="37"/>
        <v>17226894</v>
      </c>
      <c r="F621" s="12">
        <f>_xlfn.IFNA(VLOOKUP(A621,'313 expiration'!A$1:E$8,4,FALSE),0)</f>
        <v>0</v>
      </c>
      <c r="G621" s="12">
        <f>_xlfn.IFNA(VLOOKUP(A621,'TIF expiration'!$A$1:$B$3,2,FALSE),0)</f>
        <v>0</v>
      </c>
      <c r="H621" s="49">
        <v>0.89100000000000001</v>
      </c>
      <c r="I621">
        <v>0.94100000000000006</v>
      </c>
      <c r="J621" s="49">
        <f t="shared" si="38"/>
        <v>5.0000000000000044E-2</v>
      </c>
      <c r="K621" s="49">
        <f t="shared" si="39"/>
        <v>0</v>
      </c>
      <c r="L621" s="49">
        <f t="shared" si="40"/>
        <v>0</v>
      </c>
    </row>
    <row r="622" spans="1:12" x14ac:dyDescent="0.25">
      <c r="A622" s="56">
        <v>150901</v>
      </c>
      <c r="B622" t="s">
        <v>440</v>
      </c>
      <c r="C622" s="12">
        <v>4591321666</v>
      </c>
      <c r="D622" s="12">
        <v>4504643886</v>
      </c>
      <c r="E622" s="12">
        <f t="shared" si="37"/>
        <v>173355560</v>
      </c>
      <c r="F622" s="12">
        <f>_xlfn.IFNA(VLOOKUP(A622,'313 expiration'!A$1:E$8,4,FALSE),0)</f>
        <v>0</v>
      </c>
      <c r="G622" s="12">
        <f>_xlfn.IFNA(VLOOKUP(A622,'TIF expiration'!$A$1:$B$3,2,FALSE),0)</f>
        <v>0</v>
      </c>
      <c r="H622" s="49">
        <v>0.87190000000000001</v>
      </c>
      <c r="I622">
        <v>0.91190000000000004</v>
      </c>
      <c r="J622" s="49">
        <f t="shared" si="38"/>
        <v>4.0000000000000036E-2</v>
      </c>
      <c r="K622" s="49">
        <f t="shared" si="39"/>
        <v>0</v>
      </c>
      <c r="L622" s="49">
        <f t="shared" si="40"/>
        <v>0</v>
      </c>
    </row>
    <row r="623" spans="1:12" x14ac:dyDescent="0.25">
      <c r="A623" s="56">
        <v>152901</v>
      </c>
      <c r="B623" t="s">
        <v>439</v>
      </c>
      <c r="C623" s="12">
        <v>11738144595</v>
      </c>
      <c r="D623" s="12">
        <v>11738144595</v>
      </c>
      <c r="E623" s="12">
        <f t="shared" si="37"/>
        <v>0</v>
      </c>
      <c r="F623" s="12">
        <f>_xlfn.IFNA(VLOOKUP(A623,'313 expiration'!A$1:E$8,4,FALSE),0)</f>
        <v>0</v>
      </c>
      <c r="G623" s="12">
        <f>_xlfn.IFNA(VLOOKUP(A623,'TIF expiration'!$A$1:$B$3,2,FALSE),0)</f>
        <v>0</v>
      </c>
      <c r="H623" s="49">
        <v>0.91639999999999999</v>
      </c>
      <c r="I623">
        <v>0.97640000000000005</v>
      </c>
      <c r="J623" s="49">
        <f t="shared" si="38"/>
        <v>6.0000000000000053E-2</v>
      </c>
      <c r="K623" s="49">
        <f t="shared" si="39"/>
        <v>0</v>
      </c>
      <c r="L623" s="49">
        <f t="shared" si="40"/>
        <v>0</v>
      </c>
    </row>
    <row r="624" spans="1:12" x14ac:dyDescent="0.25">
      <c r="A624" s="56">
        <v>152902</v>
      </c>
      <c r="B624" t="s">
        <v>438</v>
      </c>
      <c r="C624" s="12">
        <v>424299954</v>
      </c>
      <c r="D624" s="12">
        <v>424299954</v>
      </c>
      <c r="E624" s="12">
        <f t="shared" si="37"/>
        <v>0</v>
      </c>
      <c r="F624" s="12">
        <f>_xlfn.IFNA(VLOOKUP(A624,'313 expiration'!A$1:E$8,4,FALSE),0)</f>
        <v>0</v>
      </c>
      <c r="G624" s="12">
        <f>_xlfn.IFNA(VLOOKUP(A624,'TIF expiration'!$A$1:$B$3,2,FALSE),0)</f>
        <v>0</v>
      </c>
      <c r="H624" s="49">
        <v>0.85870000000000002</v>
      </c>
      <c r="I624">
        <v>0.98870000000000002</v>
      </c>
      <c r="J624" s="49">
        <f t="shared" si="38"/>
        <v>0.08</v>
      </c>
      <c r="K624" s="49">
        <f t="shared" si="39"/>
        <v>0.05</v>
      </c>
      <c r="L624" s="49">
        <f t="shared" si="40"/>
        <v>0</v>
      </c>
    </row>
    <row r="625" spans="1:12" x14ac:dyDescent="0.25">
      <c r="A625" s="56">
        <v>152903</v>
      </c>
      <c r="B625" t="s">
        <v>437</v>
      </c>
      <c r="C625" s="12">
        <v>455216040</v>
      </c>
      <c r="D625" s="12">
        <v>455216040</v>
      </c>
      <c r="E625" s="12">
        <f t="shared" si="37"/>
        <v>0</v>
      </c>
      <c r="F625" s="12">
        <f>_xlfn.IFNA(VLOOKUP(A625,'313 expiration'!A$1:E$8,4,FALSE),0)</f>
        <v>0</v>
      </c>
      <c r="G625" s="12">
        <f>_xlfn.IFNA(VLOOKUP(A625,'TIF expiration'!$A$1:$B$3,2,FALSE),0)</f>
        <v>0</v>
      </c>
      <c r="H625" s="49">
        <v>0.86990000000000001</v>
      </c>
      <c r="I625">
        <v>1.0082</v>
      </c>
      <c r="J625" s="49">
        <f t="shared" si="38"/>
        <v>0.08</v>
      </c>
      <c r="K625" s="49">
        <f t="shared" si="39"/>
        <v>5.8299999999999977E-2</v>
      </c>
      <c r="L625" s="49">
        <f t="shared" si="40"/>
        <v>0</v>
      </c>
    </row>
    <row r="626" spans="1:12" x14ac:dyDescent="0.25">
      <c r="A626" s="56">
        <v>152906</v>
      </c>
      <c r="B626" t="s">
        <v>436</v>
      </c>
      <c r="C626" s="12">
        <v>3814464997</v>
      </c>
      <c r="D626" s="12">
        <v>3814464997</v>
      </c>
      <c r="E626" s="12">
        <f t="shared" si="37"/>
        <v>0</v>
      </c>
      <c r="F626" s="12">
        <f>_xlfn.IFNA(VLOOKUP(A626,'313 expiration'!A$1:E$8,4,FALSE),0)</f>
        <v>0</v>
      </c>
      <c r="G626" s="12">
        <f>_xlfn.IFNA(VLOOKUP(A626,'TIF expiration'!$A$1:$B$3,2,FALSE),0)</f>
        <v>0</v>
      </c>
      <c r="H626" s="49">
        <v>0.86270000000000002</v>
      </c>
      <c r="I626">
        <v>0.91270000000000007</v>
      </c>
      <c r="J626" s="49">
        <f t="shared" si="38"/>
        <v>5.0000000000000044E-2</v>
      </c>
      <c r="K626" s="49">
        <f t="shared" si="39"/>
        <v>0</v>
      </c>
      <c r="L626" s="49">
        <f t="shared" si="40"/>
        <v>0</v>
      </c>
    </row>
    <row r="627" spans="1:12" x14ac:dyDescent="0.25">
      <c r="A627" s="56">
        <v>152907</v>
      </c>
      <c r="B627" t="s">
        <v>435</v>
      </c>
      <c r="C627" s="12">
        <v>4766282756</v>
      </c>
      <c r="D627" s="12">
        <v>4766282756</v>
      </c>
      <c r="E627" s="12">
        <f t="shared" si="37"/>
        <v>0</v>
      </c>
      <c r="F627" s="12">
        <f>_xlfn.IFNA(VLOOKUP(A627,'313 expiration'!A$1:E$8,4,FALSE),0)</f>
        <v>0</v>
      </c>
      <c r="G627" s="12">
        <f>_xlfn.IFNA(VLOOKUP(A627,'TIF expiration'!$A$1:$B$3,2,FALSE),0)</f>
        <v>0</v>
      </c>
      <c r="H627" s="49">
        <v>0.88829999999999998</v>
      </c>
      <c r="I627">
        <v>0.94810000000000005</v>
      </c>
      <c r="J627" s="49">
        <f t="shared" si="38"/>
        <v>5.9800000000000075E-2</v>
      </c>
      <c r="K627" s="49">
        <f t="shared" si="39"/>
        <v>0</v>
      </c>
      <c r="L627" s="49">
        <f t="shared" si="40"/>
        <v>0</v>
      </c>
    </row>
    <row r="628" spans="1:12" x14ac:dyDescent="0.25">
      <c r="A628" s="56">
        <v>152908</v>
      </c>
      <c r="B628" t="s">
        <v>434</v>
      </c>
      <c r="C628" s="12">
        <v>271360465</v>
      </c>
      <c r="D628" s="12">
        <v>271360465</v>
      </c>
      <c r="E628" s="12">
        <f t="shared" si="37"/>
        <v>0</v>
      </c>
      <c r="F628" s="12">
        <f>_xlfn.IFNA(VLOOKUP(A628,'313 expiration'!A$1:E$8,4,FALSE),0)</f>
        <v>0</v>
      </c>
      <c r="G628" s="12">
        <f>_xlfn.IFNA(VLOOKUP(A628,'TIF expiration'!$A$1:$B$3,2,FALSE),0)</f>
        <v>0</v>
      </c>
      <c r="H628" s="49">
        <v>0.91639999999999999</v>
      </c>
      <c r="I628">
        <v>0.95640000000000003</v>
      </c>
      <c r="J628" s="49">
        <f t="shared" si="38"/>
        <v>4.0000000000000036E-2</v>
      </c>
      <c r="K628" s="49">
        <f t="shared" si="39"/>
        <v>0</v>
      </c>
      <c r="L628" s="49">
        <f t="shared" si="40"/>
        <v>0</v>
      </c>
    </row>
    <row r="629" spans="1:12" x14ac:dyDescent="0.25">
      <c r="A629" s="56">
        <v>152909</v>
      </c>
      <c r="B629" t="s">
        <v>433</v>
      </c>
      <c r="C629" s="12">
        <v>381784603</v>
      </c>
      <c r="D629" s="12">
        <v>381784603</v>
      </c>
      <c r="E629" s="12">
        <f t="shared" si="37"/>
        <v>0</v>
      </c>
      <c r="F629" s="12">
        <f>_xlfn.IFNA(VLOOKUP(A629,'313 expiration'!A$1:E$8,4,FALSE),0)</f>
        <v>0</v>
      </c>
      <c r="G629" s="12">
        <f>_xlfn.IFNA(VLOOKUP(A629,'TIF expiration'!$A$1:$B$3,2,FALSE),0)</f>
        <v>0</v>
      </c>
      <c r="H629" s="49">
        <v>0.90859999999999996</v>
      </c>
      <c r="I629">
        <v>1.0468999999999999</v>
      </c>
      <c r="J629" s="49">
        <f t="shared" si="38"/>
        <v>0.08</v>
      </c>
      <c r="K629" s="49">
        <f t="shared" si="39"/>
        <v>5.8299999999999977E-2</v>
      </c>
      <c r="L629" s="49">
        <f t="shared" si="40"/>
        <v>0</v>
      </c>
    </row>
    <row r="630" spans="1:12" x14ac:dyDescent="0.25">
      <c r="A630" s="56">
        <v>152910</v>
      </c>
      <c r="B630" t="s">
        <v>432</v>
      </c>
      <c r="C630" s="12">
        <v>305274976</v>
      </c>
      <c r="D630" s="12">
        <v>305274976</v>
      </c>
      <c r="E630" s="12">
        <f t="shared" si="37"/>
        <v>0</v>
      </c>
      <c r="F630" s="12">
        <f>_xlfn.IFNA(VLOOKUP(A630,'313 expiration'!A$1:E$8,4,FALSE),0)</f>
        <v>0</v>
      </c>
      <c r="G630" s="12">
        <f>_xlfn.IFNA(VLOOKUP(A630,'TIF expiration'!$A$1:$B$3,2,FALSE),0)</f>
        <v>0</v>
      </c>
      <c r="H630" s="49">
        <v>0.91639999999999999</v>
      </c>
      <c r="I630">
        <v>1.0648</v>
      </c>
      <c r="J630" s="49">
        <f t="shared" si="38"/>
        <v>0.08</v>
      </c>
      <c r="K630" s="49">
        <f t="shared" si="39"/>
        <v>6.8399999999999975E-2</v>
      </c>
      <c r="L630" s="49">
        <f t="shared" si="40"/>
        <v>0</v>
      </c>
    </row>
    <row r="631" spans="1:12" x14ac:dyDescent="0.25">
      <c r="A631" s="56">
        <v>153903</v>
      </c>
      <c r="B631" t="s">
        <v>431</v>
      </c>
      <c r="C631" s="12">
        <v>101571049</v>
      </c>
      <c r="D631" s="12">
        <v>101571049</v>
      </c>
      <c r="E631" s="12">
        <f t="shared" si="37"/>
        <v>0</v>
      </c>
      <c r="F631" s="12">
        <f>_xlfn.IFNA(VLOOKUP(A631,'313 expiration'!A$1:E$8,4,FALSE),0)</f>
        <v>0</v>
      </c>
      <c r="G631" s="12">
        <f>_xlfn.IFNA(VLOOKUP(A631,'TIF expiration'!$A$1:$B$3,2,FALSE),0)</f>
        <v>0</v>
      </c>
      <c r="H631" s="49">
        <v>0.91639999999999999</v>
      </c>
      <c r="I631">
        <v>1.0014000000000001</v>
      </c>
      <c r="J631" s="49">
        <f t="shared" si="38"/>
        <v>0.08</v>
      </c>
      <c r="K631" s="49">
        <f t="shared" si="39"/>
        <v>5.0000000000000738E-3</v>
      </c>
      <c r="L631" s="49">
        <f t="shared" si="40"/>
        <v>0</v>
      </c>
    </row>
    <row r="632" spans="1:12" x14ac:dyDescent="0.25">
      <c r="A632" s="56">
        <v>153904</v>
      </c>
      <c r="B632" t="s">
        <v>430</v>
      </c>
      <c r="C632" s="12">
        <v>183202928</v>
      </c>
      <c r="D632" s="12">
        <v>183202928</v>
      </c>
      <c r="E632" s="12">
        <f t="shared" si="37"/>
        <v>0</v>
      </c>
      <c r="F632" s="12">
        <f>_xlfn.IFNA(VLOOKUP(A632,'313 expiration'!A$1:E$8,4,FALSE),0)</f>
        <v>0</v>
      </c>
      <c r="G632" s="12">
        <f>_xlfn.IFNA(VLOOKUP(A632,'TIF expiration'!$A$1:$B$3,2,FALSE),0)</f>
        <v>0</v>
      </c>
      <c r="H632" s="49">
        <v>0.91149999999999998</v>
      </c>
      <c r="I632">
        <v>1.0498000000000001</v>
      </c>
      <c r="J632" s="49">
        <f t="shared" si="38"/>
        <v>0.08</v>
      </c>
      <c r="K632" s="49">
        <f t="shared" si="39"/>
        <v>5.8300000000000088E-2</v>
      </c>
      <c r="L632" s="49">
        <f t="shared" si="40"/>
        <v>0</v>
      </c>
    </row>
    <row r="633" spans="1:12" x14ac:dyDescent="0.25">
      <c r="A633" s="56">
        <v>153905</v>
      </c>
      <c r="B633" t="s">
        <v>429</v>
      </c>
      <c r="C633" s="12">
        <v>128010362</v>
      </c>
      <c r="D633" s="12">
        <v>128010362</v>
      </c>
      <c r="E633" s="12">
        <f t="shared" si="37"/>
        <v>0</v>
      </c>
      <c r="F633" s="12">
        <f>_xlfn.IFNA(VLOOKUP(A633,'313 expiration'!A$1:E$8,4,FALSE),0)</f>
        <v>0</v>
      </c>
      <c r="G633" s="12">
        <f>_xlfn.IFNA(VLOOKUP(A633,'TIF expiration'!$A$1:$B$3,2,FALSE),0)</f>
        <v>0</v>
      </c>
      <c r="H633" s="49">
        <v>0.87539999999999996</v>
      </c>
      <c r="I633">
        <v>1.0137</v>
      </c>
      <c r="J633" s="49">
        <f t="shared" si="38"/>
        <v>0.08</v>
      </c>
      <c r="K633" s="49">
        <f t="shared" si="39"/>
        <v>5.8300000000000088E-2</v>
      </c>
      <c r="L633" s="49">
        <f t="shared" si="40"/>
        <v>0</v>
      </c>
    </row>
    <row r="634" spans="1:12" x14ac:dyDescent="0.25">
      <c r="A634" s="56">
        <v>153907</v>
      </c>
      <c r="B634" t="s">
        <v>428</v>
      </c>
      <c r="C634" s="12">
        <v>74294567</v>
      </c>
      <c r="D634" s="12">
        <v>74294567</v>
      </c>
      <c r="E634" s="12">
        <f t="shared" si="37"/>
        <v>0</v>
      </c>
      <c r="F634" s="12">
        <f>_xlfn.IFNA(VLOOKUP(A634,'313 expiration'!A$1:E$8,4,FALSE),0)</f>
        <v>0</v>
      </c>
      <c r="G634" s="12">
        <f>_xlfn.IFNA(VLOOKUP(A634,'TIF expiration'!$A$1:$B$3,2,FALSE),0)</f>
        <v>0</v>
      </c>
      <c r="H634" s="49">
        <v>0.82469999999999999</v>
      </c>
      <c r="I634">
        <v>0.96300000000000008</v>
      </c>
      <c r="J634" s="49">
        <f t="shared" si="38"/>
        <v>0.08</v>
      </c>
      <c r="K634" s="49">
        <f t="shared" si="39"/>
        <v>5.8300000000000088E-2</v>
      </c>
      <c r="L634" s="49">
        <f t="shared" si="40"/>
        <v>0</v>
      </c>
    </row>
    <row r="635" spans="1:12" x14ac:dyDescent="0.25">
      <c r="A635" s="56">
        <v>154901</v>
      </c>
      <c r="B635" t="s">
        <v>427</v>
      </c>
      <c r="C635" s="12">
        <v>926619558</v>
      </c>
      <c r="D635" s="12">
        <v>926619558</v>
      </c>
      <c r="E635" s="12">
        <f t="shared" si="37"/>
        <v>0</v>
      </c>
      <c r="F635" s="12">
        <f>_xlfn.IFNA(VLOOKUP(A635,'313 expiration'!A$1:E$8,4,FALSE),0)</f>
        <v>0</v>
      </c>
      <c r="G635" s="12">
        <f>_xlfn.IFNA(VLOOKUP(A635,'TIF expiration'!$A$1:$B$3,2,FALSE),0)</f>
        <v>0</v>
      </c>
      <c r="H635" s="49">
        <v>0.88560000000000005</v>
      </c>
      <c r="I635">
        <v>1.0239</v>
      </c>
      <c r="J635" s="49">
        <f t="shared" si="38"/>
        <v>0.08</v>
      </c>
      <c r="K635" s="49">
        <f t="shared" si="39"/>
        <v>5.8299999999999977E-2</v>
      </c>
      <c r="L635" s="49">
        <f t="shared" si="40"/>
        <v>0</v>
      </c>
    </row>
    <row r="636" spans="1:12" x14ac:dyDescent="0.25">
      <c r="A636" s="56">
        <v>154903</v>
      </c>
      <c r="B636" t="s">
        <v>426</v>
      </c>
      <c r="C636" s="12">
        <v>256336062</v>
      </c>
      <c r="D636" s="12">
        <v>256336062</v>
      </c>
      <c r="E636" s="12">
        <f t="shared" si="37"/>
        <v>0</v>
      </c>
      <c r="F636" s="12">
        <f>_xlfn.IFNA(VLOOKUP(A636,'313 expiration'!A$1:E$8,4,FALSE),0)</f>
        <v>0</v>
      </c>
      <c r="G636" s="12">
        <f>_xlfn.IFNA(VLOOKUP(A636,'TIF expiration'!$A$1:$B$3,2,FALSE),0)</f>
        <v>0</v>
      </c>
      <c r="H636" s="49">
        <v>0.91639999999999999</v>
      </c>
      <c r="I636">
        <v>1.0093000000000001</v>
      </c>
      <c r="J636" s="49">
        <f t="shared" si="38"/>
        <v>0.08</v>
      </c>
      <c r="K636" s="49">
        <f t="shared" si="39"/>
        <v>1.2900000000000092E-2</v>
      </c>
      <c r="L636" s="49">
        <f t="shared" si="40"/>
        <v>0</v>
      </c>
    </row>
    <row r="637" spans="1:12" x14ac:dyDescent="0.25">
      <c r="A637" s="56">
        <v>155901</v>
      </c>
      <c r="B637" t="s">
        <v>425</v>
      </c>
      <c r="C637" s="12">
        <v>675445451</v>
      </c>
      <c r="D637" s="12">
        <v>664732131</v>
      </c>
      <c r="E637" s="12">
        <f t="shared" si="37"/>
        <v>21426640</v>
      </c>
      <c r="F637" s="12">
        <f>_xlfn.IFNA(VLOOKUP(A637,'313 expiration'!A$1:E$8,4,FALSE),0)</f>
        <v>0</v>
      </c>
      <c r="G637" s="12">
        <f>_xlfn.IFNA(VLOOKUP(A637,'TIF expiration'!$A$1:$B$3,2,FALSE),0)</f>
        <v>0</v>
      </c>
      <c r="H637" s="49">
        <v>0.91639999999999999</v>
      </c>
      <c r="I637">
        <v>0.96640000000000004</v>
      </c>
      <c r="J637" s="49">
        <f t="shared" si="38"/>
        <v>5.0000000000000044E-2</v>
      </c>
      <c r="K637" s="49">
        <f t="shared" si="39"/>
        <v>0</v>
      </c>
      <c r="L637" s="49">
        <f t="shared" si="40"/>
        <v>0</v>
      </c>
    </row>
    <row r="638" spans="1:12" x14ac:dyDescent="0.25">
      <c r="A638" s="56">
        <v>156902</v>
      </c>
      <c r="B638" t="s">
        <v>424</v>
      </c>
      <c r="C638" s="12">
        <v>3666101190</v>
      </c>
      <c r="D638" s="12">
        <v>3659220068</v>
      </c>
      <c r="E638" s="12">
        <f t="shared" si="37"/>
        <v>13762244</v>
      </c>
      <c r="F638" s="12">
        <f>_xlfn.IFNA(VLOOKUP(A638,'313 expiration'!A$1:E$8,4,FALSE),0)</f>
        <v>0</v>
      </c>
      <c r="G638" s="12">
        <f>_xlfn.IFNA(VLOOKUP(A638,'TIF expiration'!$A$1:$B$3,2,FALSE),0)</f>
        <v>0</v>
      </c>
      <c r="H638" s="49">
        <v>0.82469999999999999</v>
      </c>
      <c r="I638">
        <v>0.87470000000000003</v>
      </c>
      <c r="J638" s="49">
        <f t="shared" si="38"/>
        <v>5.0000000000000044E-2</v>
      </c>
      <c r="K638" s="49">
        <f t="shared" si="39"/>
        <v>0</v>
      </c>
      <c r="L638" s="49">
        <f t="shared" si="40"/>
        <v>0</v>
      </c>
    </row>
    <row r="639" spans="1:12" x14ac:dyDescent="0.25">
      <c r="A639" s="56">
        <v>156905</v>
      </c>
      <c r="B639" t="s">
        <v>423</v>
      </c>
      <c r="C639" s="12">
        <v>4454178424</v>
      </c>
      <c r="D639" s="12">
        <v>4452846779</v>
      </c>
      <c r="E639" s="12">
        <f t="shared" si="37"/>
        <v>2663290</v>
      </c>
      <c r="F639" s="12">
        <f>_xlfn.IFNA(VLOOKUP(A639,'313 expiration'!A$1:E$8,4,FALSE),0)</f>
        <v>0</v>
      </c>
      <c r="G639" s="12">
        <f>_xlfn.IFNA(VLOOKUP(A639,'TIF expiration'!$A$1:$B$3,2,FALSE),0)</f>
        <v>0</v>
      </c>
      <c r="H639" s="49">
        <v>0.82469999999999999</v>
      </c>
      <c r="I639">
        <v>0.87470000000000003</v>
      </c>
      <c r="J639" s="49">
        <f t="shared" si="38"/>
        <v>5.0000000000000044E-2</v>
      </c>
      <c r="K639" s="49">
        <f t="shared" si="39"/>
        <v>0</v>
      </c>
      <c r="L639" s="49">
        <f t="shared" si="40"/>
        <v>0</v>
      </c>
    </row>
    <row r="640" spans="1:12" x14ac:dyDescent="0.25">
      <c r="A640" s="56">
        <v>157901</v>
      </c>
      <c r="B640" t="s">
        <v>422</v>
      </c>
      <c r="C640" s="12">
        <v>482527468</v>
      </c>
      <c r="D640" s="12">
        <v>482527468</v>
      </c>
      <c r="E640" s="12">
        <f t="shared" si="37"/>
        <v>0</v>
      </c>
      <c r="F640" s="12">
        <f>_xlfn.IFNA(VLOOKUP(A640,'313 expiration'!A$1:E$8,4,FALSE),0)</f>
        <v>0</v>
      </c>
      <c r="G640" s="12">
        <f>_xlfn.IFNA(VLOOKUP(A640,'TIF expiration'!$A$1:$B$3,2,FALSE),0)</f>
        <v>0</v>
      </c>
      <c r="H640" s="49">
        <v>0.87649999999999995</v>
      </c>
      <c r="I640">
        <v>0.99370000000000003</v>
      </c>
      <c r="J640" s="49">
        <f t="shared" si="38"/>
        <v>0.08</v>
      </c>
      <c r="K640" s="49">
        <f t="shared" si="39"/>
        <v>3.720000000000008E-2</v>
      </c>
      <c r="L640" s="49">
        <f t="shared" si="40"/>
        <v>0</v>
      </c>
    </row>
    <row r="641" spans="1:12" x14ac:dyDescent="0.25">
      <c r="A641" s="56">
        <v>158901</v>
      </c>
      <c r="B641" t="s">
        <v>421</v>
      </c>
      <c r="C641" s="12">
        <v>1411783936</v>
      </c>
      <c r="D641" s="12">
        <v>1411783936</v>
      </c>
      <c r="E641" s="12">
        <f t="shared" si="37"/>
        <v>0</v>
      </c>
      <c r="F641" s="12">
        <f>_xlfn.IFNA(VLOOKUP(A641,'313 expiration'!A$1:E$8,4,FALSE),0)</f>
        <v>0</v>
      </c>
      <c r="G641" s="12">
        <f>_xlfn.IFNA(VLOOKUP(A641,'TIF expiration'!$A$1:$B$3,2,FALSE),0)</f>
        <v>0</v>
      </c>
      <c r="H641" s="49">
        <v>0.89859999999999995</v>
      </c>
      <c r="I641">
        <v>0.9425</v>
      </c>
      <c r="J641" s="49">
        <f t="shared" si="38"/>
        <v>4.390000000000005E-2</v>
      </c>
      <c r="K641" s="49">
        <f t="shared" si="39"/>
        <v>0</v>
      </c>
      <c r="L641" s="49">
        <f t="shared" si="40"/>
        <v>0</v>
      </c>
    </row>
    <row r="642" spans="1:12" x14ac:dyDescent="0.25">
      <c r="A642" s="56">
        <v>158902</v>
      </c>
      <c r="B642" t="s">
        <v>420</v>
      </c>
      <c r="C642" s="12">
        <v>1251201652</v>
      </c>
      <c r="D642" s="12">
        <v>1241507995</v>
      </c>
      <c r="E642" s="12">
        <f t="shared" si="37"/>
        <v>19387314</v>
      </c>
      <c r="F642" s="12">
        <f>_xlfn.IFNA(VLOOKUP(A642,'313 expiration'!A$1:E$8,4,FALSE),0)</f>
        <v>0</v>
      </c>
      <c r="G642" s="12">
        <f>_xlfn.IFNA(VLOOKUP(A642,'TIF expiration'!$A$1:$B$3,2,FALSE),0)</f>
        <v>0</v>
      </c>
      <c r="H642" s="49">
        <v>0.91639999999999999</v>
      </c>
      <c r="I642">
        <v>0.95640000000000003</v>
      </c>
      <c r="J642" s="49">
        <f t="shared" si="38"/>
        <v>4.0000000000000036E-2</v>
      </c>
      <c r="K642" s="49">
        <f t="shared" si="39"/>
        <v>0</v>
      </c>
      <c r="L642" s="49">
        <f t="shared" si="40"/>
        <v>0</v>
      </c>
    </row>
    <row r="643" spans="1:12" x14ac:dyDescent="0.25">
      <c r="A643" s="56">
        <v>158904</v>
      </c>
      <c r="B643" t="s">
        <v>419</v>
      </c>
      <c r="C643" s="12">
        <v>327546372</v>
      </c>
      <c r="D643" s="12">
        <v>321060722</v>
      </c>
      <c r="E643" s="12">
        <f t="shared" ref="E643:E706" si="41">(C643-D643)*2</f>
        <v>12971300</v>
      </c>
      <c r="F643" s="12">
        <f>_xlfn.IFNA(VLOOKUP(A643,'313 expiration'!A$1:E$8,4,FALSE),0)</f>
        <v>0</v>
      </c>
      <c r="G643" s="12">
        <f>_xlfn.IFNA(VLOOKUP(A643,'TIF expiration'!$A$1:$B$3,2,FALSE),0)</f>
        <v>0</v>
      </c>
      <c r="H643" s="49">
        <v>0.85980000000000001</v>
      </c>
      <c r="I643">
        <v>0.89980000000000004</v>
      </c>
      <c r="J643" s="49">
        <f t="shared" ref="J643:J706" si="42">MAX(0,MIN(0.08,I643-H643))</f>
        <v>4.0000000000000036E-2</v>
      </c>
      <c r="K643" s="49">
        <f t="shared" ref="K643:K706" si="43">MIN(0.09,I643-H643-J643)</f>
        <v>0</v>
      </c>
      <c r="L643" s="49">
        <f t="shared" si="40"/>
        <v>0</v>
      </c>
    </row>
    <row r="644" spans="1:12" x14ac:dyDescent="0.25">
      <c r="A644" s="56">
        <v>158905</v>
      </c>
      <c r="B644" t="s">
        <v>418</v>
      </c>
      <c r="C644" s="12">
        <v>1238171077</v>
      </c>
      <c r="D644" s="12">
        <v>1219000390</v>
      </c>
      <c r="E644" s="12">
        <f t="shared" si="41"/>
        <v>38341374</v>
      </c>
      <c r="F644" s="12">
        <f>_xlfn.IFNA(VLOOKUP(A644,'313 expiration'!A$1:E$8,4,FALSE),0)</f>
        <v>0</v>
      </c>
      <c r="G644" s="12">
        <f>_xlfn.IFNA(VLOOKUP(A644,'TIF expiration'!$A$1:$B$3,2,FALSE),0)</f>
        <v>0</v>
      </c>
      <c r="H644" s="49">
        <v>0.91639999999999999</v>
      </c>
      <c r="I644">
        <v>0.96640000000000004</v>
      </c>
      <c r="J644" s="49">
        <f t="shared" si="42"/>
        <v>5.0000000000000044E-2</v>
      </c>
      <c r="K644" s="49">
        <f t="shared" si="43"/>
        <v>0</v>
      </c>
      <c r="L644" s="49">
        <f t="shared" si="40"/>
        <v>0</v>
      </c>
    </row>
    <row r="645" spans="1:12" x14ac:dyDescent="0.25">
      <c r="A645" s="56">
        <v>158906</v>
      </c>
      <c r="B645" t="s">
        <v>417</v>
      </c>
      <c r="C645" s="12">
        <v>682638916</v>
      </c>
      <c r="D645" s="12">
        <v>662315730</v>
      </c>
      <c r="E645" s="12">
        <f t="shared" si="41"/>
        <v>40646372</v>
      </c>
      <c r="F645" s="12">
        <f>_xlfn.IFNA(VLOOKUP(A645,'313 expiration'!A$1:E$8,4,FALSE),0)</f>
        <v>0</v>
      </c>
      <c r="G645" s="12">
        <f>_xlfn.IFNA(VLOOKUP(A645,'TIF expiration'!$A$1:$B$3,2,FALSE),0)</f>
        <v>0</v>
      </c>
      <c r="H645" s="49">
        <v>0.84740000000000004</v>
      </c>
      <c r="I645">
        <v>0.89740000000000009</v>
      </c>
      <c r="J645" s="49">
        <f t="shared" si="42"/>
        <v>5.0000000000000044E-2</v>
      </c>
      <c r="K645" s="49">
        <f t="shared" si="43"/>
        <v>0</v>
      </c>
      <c r="L645" s="49">
        <f t="shared" si="40"/>
        <v>0</v>
      </c>
    </row>
    <row r="646" spans="1:12" x14ac:dyDescent="0.25">
      <c r="A646" s="56">
        <v>159901</v>
      </c>
      <c r="B646" t="s">
        <v>416</v>
      </c>
      <c r="C646" s="12">
        <v>2670102817</v>
      </c>
      <c r="D646" s="12">
        <v>2670102817</v>
      </c>
      <c r="E646" s="12">
        <f t="shared" si="41"/>
        <v>0</v>
      </c>
      <c r="F646" s="12">
        <f>_xlfn.IFNA(VLOOKUP(A646,'313 expiration'!A$1:E$8,4,FALSE),0)</f>
        <v>0</v>
      </c>
      <c r="G646" s="12">
        <f>_xlfn.IFNA(VLOOKUP(A646,'TIF expiration'!$A$1:$B$3,2,FALSE),0)</f>
        <v>0</v>
      </c>
      <c r="H646" s="49">
        <v>0.91349999999999998</v>
      </c>
      <c r="I646">
        <v>1.0519000000000001</v>
      </c>
      <c r="J646" s="49">
        <f t="shared" si="42"/>
        <v>0.08</v>
      </c>
      <c r="K646" s="49">
        <f t="shared" si="43"/>
        <v>5.8400000000000077E-2</v>
      </c>
      <c r="L646" s="49">
        <f t="shared" ref="L646:L709" si="44">I646-H646-J646-K646</f>
        <v>0</v>
      </c>
    </row>
    <row r="647" spans="1:12" x14ac:dyDescent="0.25">
      <c r="A647" s="56">
        <v>160901</v>
      </c>
      <c r="B647" t="s">
        <v>415</v>
      </c>
      <c r="C647" s="12">
        <v>394838094</v>
      </c>
      <c r="D647" s="12">
        <v>394838094</v>
      </c>
      <c r="E647" s="12">
        <f t="shared" si="41"/>
        <v>0</v>
      </c>
      <c r="F647" s="12">
        <f>_xlfn.IFNA(VLOOKUP(A647,'313 expiration'!A$1:E$8,4,FALSE),0)</f>
        <v>0</v>
      </c>
      <c r="G647" s="12">
        <f>_xlfn.IFNA(VLOOKUP(A647,'TIF expiration'!$A$1:$B$3,2,FALSE),0)</f>
        <v>0</v>
      </c>
      <c r="H647" s="49">
        <v>0.91639999999999999</v>
      </c>
      <c r="I647">
        <v>0.96640000000000004</v>
      </c>
      <c r="J647" s="49">
        <f t="shared" si="42"/>
        <v>5.0000000000000044E-2</v>
      </c>
      <c r="K647" s="49">
        <f t="shared" si="43"/>
        <v>0</v>
      </c>
      <c r="L647" s="49">
        <f t="shared" si="44"/>
        <v>0</v>
      </c>
    </row>
    <row r="648" spans="1:12" x14ac:dyDescent="0.25">
      <c r="A648" s="56">
        <v>160904</v>
      </c>
      <c r="B648" t="s">
        <v>414</v>
      </c>
      <c r="C648" s="12">
        <v>98624700</v>
      </c>
      <c r="D648" s="12">
        <v>98624700</v>
      </c>
      <c r="E648" s="12">
        <f t="shared" si="41"/>
        <v>0</v>
      </c>
      <c r="F648" s="12">
        <f>_xlfn.IFNA(VLOOKUP(A648,'313 expiration'!A$1:E$8,4,FALSE),0)</f>
        <v>0</v>
      </c>
      <c r="G648" s="12">
        <f>_xlfn.IFNA(VLOOKUP(A648,'TIF expiration'!$A$1:$B$3,2,FALSE),0)</f>
        <v>0</v>
      </c>
      <c r="H648" s="49">
        <v>0.90529999999999999</v>
      </c>
      <c r="I648">
        <v>0.95530000000000004</v>
      </c>
      <c r="J648" s="49">
        <f t="shared" si="42"/>
        <v>5.0000000000000044E-2</v>
      </c>
      <c r="K648" s="49">
        <f t="shared" si="43"/>
        <v>0</v>
      </c>
      <c r="L648" s="49">
        <f t="shared" si="44"/>
        <v>0</v>
      </c>
    </row>
    <row r="649" spans="1:12" x14ac:dyDescent="0.25">
      <c r="A649" s="56">
        <v>160905</v>
      </c>
      <c r="B649" t="s">
        <v>413</v>
      </c>
      <c r="C649" s="12">
        <v>78944308</v>
      </c>
      <c r="D649" s="12">
        <v>78944308</v>
      </c>
      <c r="E649" s="12">
        <f t="shared" si="41"/>
        <v>0</v>
      </c>
      <c r="F649" s="12">
        <f>_xlfn.IFNA(VLOOKUP(A649,'313 expiration'!A$1:E$8,4,FALSE),0)</f>
        <v>0</v>
      </c>
      <c r="G649" s="12">
        <f>_xlfn.IFNA(VLOOKUP(A649,'TIF expiration'!$A$1:$B$3,2,FALSE),0)</f>
        <v>0</v>
      </c>
      <c r="H649" s="49">
        <v>0.91639999999999999</v>
      </c>
      <c r="I649">
        <v>1.0223</v>
      </c>
      <c r="J649" s="49">
        <f t="shared" si="42"/>
        <v>0.08</v>
      </c>
      <c r="K649" s="49">
        <f t="shared" si="43"/>
        <v>2.5899999999999992E-2</v>
      </c>
      <c r="L649" s="49">
        <f t="shared" si="44"/>
        <v>0</v>
      </c>
    </row>
    <row r="650" spans="1:12" x14ac:dyDescent="0.25">
      <c r="A650" s="56">
        <v>161901</v>
      </c>
      <c r="B650" t="s">
        <v>412</v>
      </c>
      <c r="C650" s="12">
        <v>238872098</v>
      </c>
      <c r="D650" s="12">
        <v>238872098</v>
      </c>
      <c r="E650" s="12">
        <f t="shared" si="41"/>
        <v>0</v>
      </c>
      <c r="F650" s="12">
        <f>_xlfn.IFNA(VLOOKUP(A650,'313 expiration'!A$1:E$8,4,FALSE),0)</f>
        <v>0</v>
      </c>
      <c r="G650" s="12">
        <f>_xlfn.IFNA(VLOOKUP(A650,'TIF expiration'!$A$1:$B$3,2,FALSE),0)</f>
        <v>0</v>
      </c>
      <c r="H650" s="49">
        <v>0.87229999999999996</v>
      </c>
      <c r="I650">
        <v>1.0105999999999999</v>
      </c>
      <c r="J650" s="49">
        <f t="shared" si="42"/>
        <v>0.08</v>
      </c>
      <c r="K650" s="49">
        <f t="shared" si="43"/>
        <v>5.8299999999999977E-2</v>
      </c>
      <c r="L650" s="49">
        <f t="shared" si="44"/>
        <v>0</v>
      </c>
    </row>
    <row r="651" spans="1:12" x14ac:dyDescent="0.25">
      <c r="A651" s="56">
        <v>161903</v>
      </c>
      <c r="B651" t="s">
        <v>411</v>
      </c>
      <c r="C651" s="12">
        <v>5754598509</v>
      </c>
      <c r="D651" s="12">
        <v>5754598509</v>
      </c>
      <c r="E651" s="12">
        <f t="shared" si="41"/>
        <v>0</v>
      </c>
      <c r="F651" s="12">
        <f>_xlfn.IFNA(VLOOKUP(A651,'313 expiration'!A$1:E$8,4,FALSE),0)</f>
        <v>0</v>
      </c>
      <c r="G651" s="12">
        <f>_xlfn.IFNA(VLOOKUP(A651,'TIF expiration'!$A$1:$B$3,2,FALSE),0)</f>
        <v>0</v>
      </c>
      <c r="H651" s="49">
        <v>0.91639999999999999</v>
      </c>
      <c r="I651">
        <v>0.96640000000000004</v>
      </c>
      <c r="J651" s="49">
        <f t="shared" si="42"/>
        <v>5.0000000000000044E-2</v>
      </c>
      <c r="K651" s="49">
        <f t="shared" si="43"/>
        <v>0</v>
      </c>
      <c r="L651" s="49">
        <f t="shared" si="44"/>
        <v>0</v>
      </c>
    </row>
    <row r="652" spans="1:12" x14ac:dyDescent="0.25">
      <c r="A652" s="56">
        <v>161906</v>
      </c>
      <c r="B652" t="s">
        <v>410</v>
      </c>
      <c r="C652" s="12">
        <v>1016535488</v>
      </c>
      <c r="D652" s="12">
        <v>1016535488</v>
      </c>
      <c r="E652" s="12">
        <f t="shared" si="41"/>
        <v>0</v>
      </c>
      <c r="F652" s="12">
        <f>_xlfn.IFNA(VLOOKUP(A652,'313 expiration'!A$1:E$8,4,FALSE),0)</f>
        <v>0</v>
      </c>
      <c r="G652" s="12">
        <f>_xlfn.IFNA(VLOOKUP(A652,'TIF expiration'!$A$1:$B$3,2,FALSE),0)</f>
        <v>0</v>
      </c>
      <c r="H652" s="49">
        <v>0.91639999999999999</v>
      </c>
      <c r="I652">
        <v>1.0547</v>
      </c>
      <c r="J652" s="49">
        <f t="shared" si="42"/>
        <v>0.08</v>
      </c>
      <c r="K652" s="49">
        <f t="shared" si="43"/>
        <v>5.8299999999999977E-2</v>
      </c>
      <c r="L652" s="49">
        <f t="shared" si="44"/>
        <v>0</v>
      </c>
    </row>
    <row r="653" spans="1:12" x14ac:dyDescent="0.25">
      <c r="A653" s="56">
        <v>161907</v>
      </c>
      <c r="B653" t="s">
        <v>409</v>
      </c>
      <c r="C653" s="12">
        <v>631028727</v>
      </c>
      <c r="D653" s="12">
        <v>631028727</v>
      </c>
      <c r="E653" s="12">
        <f t="shared" si="41"/>
        <v>0</v>
      </c>
      <c r="F653" s="12">
        <f>_xlfn.IFNA(VLOOKUP(A653,'313 expiration'!A$1:E$8,4,FALSE),0)</f>
        <v>0</v>
      </c>
      <c r="G653" s="12">
        <f>_xlfn.IFNA(VLOOKUP(A653,'TIF expiration'!$A$1:$B$3,2,FALSE),0)</f>
        <v>0</v>
      </c>
      <c r="H653" s="49">
        <v>0.88239999999999996</v>
      </c>
      <c r="I653">
        <v>1.0206999999999999</v>
      </c>
      <c r="J653" s="49">
        <f t="shared" si="42"/>
        <v>0.08</v>
      </c>
      <c r="K653" s="49">
        <f t="shared" si="43"/>
        <v>5.8299999999999977E-2</v>
      </c>
      <c r="L653" s="49">
        <f t="shared" si="44"/>
        <v>0</v>
      </c>
    </row>
    <row r="654" spans="1:12" x14ac:dyDescent="0.25">
      <c r="A654" s="56">
        <v>161908</v>
      </c>
      <c r="B654" t="s">
        <v>408</v>
      </c>
      <c r="C654" s="12">
        <v>146165542</v>
      </c>
      <c r="D654" s="12">
        <v>146165542</v>
      </c>
      <c r="E654" s="12">
        <f t="shared" si="41"/>
        <v>0</v>
      </c>
      <c r="F654" s="12">
        <f>_xlfn.IFNA(VLOOKUP(A654,'313 expiration'!A$1:E$8,4,FALSE),0)</f>
        <v>0</v>
      </c>
      <c r="G654" s="12">
        <f>_xlfn.IFNA(VLOOKUP(A654,'TIF expiration'!$A$1:$B$3,2,FALSE),0)</f>
        <v>0</v>
      </c>
      <c r="H654" s="49">
        <v>0.91439999999999999</v>
      </c>
      <c r="I654">
        <v>0.96440000000000003</v>
      </c>
      <c r="J654" s="49">
        <f t="shared" si="42"/>
        <v>5.0000000000000044E-2</v>
      </c>
      <c r="K654" s="49">
        <f t="shared" si="43"/>
        <v>0</v>
      </c>
      <c r="L654" s="49">
        <f t="shared" si="44"/>
        <v>0</v>
      </c>
    </row>
    <row r="655" spans="1:12" x14ac:dyDescent="0.25">
      <c r="A655" s="56">
        <v>161909</v>
      </c>
      <c r="B655" t="s">
        <v>407</v>
      </c>
      <c r="C655" s="12">
        <v>524053713</v>
      </c>
      <c r="D655" s="12">
        <v>524053713</v>
      </c>
      <c r="E655" s="12">
        <f t="shared" si="41"/>
        <v>0</v>
      </c>
      <c r="F655" s="12">
        <f>_xlfn.IFNA(VLOOKUP(A655,'313 expiration'!A$1:E$8,4,FALSE),0)</f>
        <v>0</v>
      </c>
      <c r="G655" s="12">
        <f>_xlfn.IFNA(VLOOKUP(A655,'TIF expiration'!$A$1:$B$3,2,FALSE),0)</f>
        <v>0</v>
      </c>
      <c r="H655" s="49">
        <v>0.88749999999999996</v>
      </c>
      <c r="I655">
        <v>0.9375</v>
      </c>
      <c r="J655" s="49">
        <f t="shared" si="42"/>
        <v>5.0000000000000044E-2</v>
      </c>
      <c r="K655" s="49">
        <f t="shared" si="43"/>
        <v>0</v>
      </c>
      <c r="L655" s="49">
        <f t="shared" si="44"/>
        <v>0</v>
      </c>
    </row>
    <row r="656" spans="1:12" x14ac:dyDescent="0.25">
      <c r="A656" s="56">
        <v>161910</v>
      </c>
      <c r="B656" t="s">
        <v>406</v>
      </c>
      <c r="C656" s="12">
        <v>225218787</v>
      </c>
      <c r="D656" s="12">
        <v>225218787</v>
      </c>
      <c r="E656" s="12">
        <f t="shared" si="41"/>
        <v>0</v>
      </c>
      <c r="F656" s="12">
        <f>_xlfn.IFNA(VLOOKUP(A656,'313 expiration'!A$1:E$8,4,FALSE),0)</f>
        <v>0</v>
      </c>
      <c r="G656" s="12">
        <f>_xlfn.IFNA(VLOOKUP(A656,'TIF expiration'!$A$1:$B$3,2,FALSE),0)</f>
        <v>0</v>
      </c>
      <c r="H656" s="49">
        <v>0.8508</v>
      </c>
      <c r="I656">
        <v>0.98910000000000009</v>
      </c>
      <c r="J656" s="49">
        <f t="shared" si="42"/>
        <v>0.08</v>
      </c>
      <c r="K656" s="49">
        <f t="shared" si="43"/>
        <v>5.8300000000000088E-2</v>
      </c>
      <c r="L656" s="49">
        <f t="shared" si="44"/>
        <v>0</v>
      </c>
    </row>
    <row r="657" spans="1:12" x14ac:dyDescent="0.25">
      <c r="A657" s="56">
        <v>161912</v>
      </c>
      <c r="B657" t="s">
        <v>405</v>
      </c>
      <c r="C657" s="12">
        <v>565527825</v>
      </c>
      <c r="D657" s="12">
        <v>561496311</v>
      </c>
      <c r="E657" s="12">
        <f t="shared" si="41"/>
        <v>8063028</v>
      </c>
      <c r="F657" s="12">
        <f>_xlfn.IFNA(VLOOKUP(A657,'313 expiration'!A$1:E$8,4,FALSE),0)</f>
        <v>0</v>
      </c>
      <c r="G657" s="12">
        <f>_xlfn.IFNA(VLOOKUP(A657,'TIF expiration'!$A$1:$B$3,2,FALSE),0)</f>
        <v>0</v>
      </c>
      <c r="H657" s="49">
        <v>0.87039999999999995</v>
      </c>
      <c r="I657">
        <v>0.9204</v>
      </c>
      <c r="J657" s="49">
        <f t="shared" si="42"/>
        <v>5.0000000000000044E-2</v>
      </c>
      <c r="K657" s="49">
        <f t="shared" si="43"/>
        <v>0</v>
      </c>
      <c r="L657" s="49">
        <f t="shared" si="44"/>
        <v>0</v>
      </c>
    </row>
    <row r="658" spans="1:12" x14ac:dyDescent="0.25">
      <c r="A658" s="56">
        <v>161914</v>
      </c>
      <c r="B658" t="s">
        <v>404</v>
      </c>
      <c r="C658" s="12">
        <v>6323395339</v>
      </c>
      <c r="D658" s="12">
        <v>6323395339</v>
      </c>
      <c r="E658" s="12">
        <f t="shared" si="41"/>
        <v>0</v>
      </c>
      <c r="F658" s="12">
        <f>_xlfn.IFNA(VLOOKUP(A658,'313 expiration'!A$1:E$8,4,FALSE),0)</f>
        <v>0</v>
      </c>
      <c r="G658" s="12">
        <f>_xlfn.IFNA(VLOOKUP(A658,'TIF expiration'!$A$1:$B$3,2,FALSE),0)</f>
        <v>0</v>
      </c>
      <c r="H658" s="49">
        <v>0.90149999999999997</v>
      </c>
      <c r="I658">
        <v>1.0398000000000001</v>
      </c>
      <c r="J658" s="49">
        <f t="shared" si="42"/>
        <v>0.08</v>
      </c>
      <c r="K658" s="49">
        <f t="shared" si="43"/>
        <v>5.8300000000000088E-2</v>
      </c>
      <c r="L658" s="49">
        <f t="shared" si="44"/>
        <v>0</v>
      </c>
    </row>
    <row r="659" spans="1:12" x14ac:dyDescent="0.25">
      <c r="A659" s="56">
        <v>161916</v>
      </c>
      <c r="B659" t="s">
        <v>403</v>
      </c>
      <c r="C659" s="12">
        <v>541511962</v>
      </c>
      <c r="D659" s="12">
        <v>541511962</v>
      </c>
      <c r="E659" s="12">
        <f t="shared" si="41"/>
        <v>0</v>
      </c>
      <c r="F659" s="12">
        <f>_xlfn.IFNA(VLOOKUP(A659,'313 expiration'!A$1:E$8,4,FALSE),0)</f>
        <v>0</v>
      </c>
      <c r="G659" s="12">
        <f>_xlfn.IFNA(VLOOKUP(A659,'TIF expiration'!$A$1:$B$3,2,FALSE),0)</f>
        <v>0</v>
      </c>
      <c r="H659" s="49">
        <v>0.91639999999999999</v>
      </c>
      <c r="I659">
        <v>0.96640000000000004</v>
      </c>
      <c r="J659" s="49">
        <f t="shared" si="42"/>
        <v>5.0000000000000044E-2</v>
      </c>
      <c r="K659" s="49">
        <f t="shared" si="43"/>
        <v>0</v>
      </c>
      <c r="L659" s="49">
        <f t="shared" si="44"/>
        <v>0</v>
      </c>
    </row>
    <row r="660" spans="1:12" x14ac:dyDescent="0.25">
      <c r="A660" s="56">
        <v>161918</v>
      </c>
      <c r="B660" t="s">
        <v>402</v>
      </c>
      <c r="C660" s="12">
        <v>173203879</v>
      </c>
      <c r="D660" s="12">
        <v>173203879</v>
      </c>
      <c r="E660" s="12">
        <f t="shared" si="41"/>
        <v>0</v>
      </c>
      <c r="F660" s="12">
        <f>_xlfn.IFNA(VLOOKUP(A660,'313 expiration'!A$1:E$8,4,FALSE),0)</f>
        <v>0</v>
      </c>
      <c r="G660" s="12">
        <f>_xlfn.IFNA(VLOOKUP(A660,'TIF expiration'!$A$1:$B$3,2,FALSE),0)</f>
        <v>0</v>
      </c>
      <c r="H660" s="49">
        <v>0.88890000000000002</v>
      </c>
      <c r="I660">
        <v>1.0272000000000001</v>
      </c>
      <c r="J660" s="49">
        <f t="shared" si="42"/>
        <v>0.08</v>
      </c>
      <c r="K660" s="49">
        <f t="shared" si="43"/>
        <v>5.8300000000000088E-2</v>
      </c>
      <c r="L660" s="49">
        <f t="shared" si="44"/>
        <v>0</v>
      </c>
    </row>
    <row r="661" spans="1:12" x14ac:dyDescent="0.25">
      <c r="A661" s="56">
        <v>161919</v>
      </c>
      <c r="B661" t="s">
        <v>401</v>
      </c>
      <c r="C661" s="12">
        <v>232517468</v>
      </c>
      <c r="D661" s="12">
        <v>232517468</v>
      </c>
      <c r="E661" s="12">
        <f t="shared" si="41"/>
        <v>0</v>
      </c>
      <c r="F661" s="12">
        <f>_xlfn.IFNA(VLOOKUP(A661,'313 expiration'!A$1:E$8,4,FALSE),0)</f>
        <v>0</v>
      </c>
      <c r="G661" s="12">
        <f>_xlfn.IFNA(VLOOKUP(A661,'TIF expiration'!$A$1:$B$3,2,FALSE),0)</f>
        <v>0</v>
      </c>
      <c r="H661" s="49">
        <v>0.89219999999999999</v>
      </c>
      <c r="I661">
        <v>1.0305</v>
      </c>
      <c r="J661" s="49">
        <f t="shared" si="42"/>
        <v>0.08</v>
      </c>
      <c r="K661" s="49">
        <f t="shared" si="43"/>
        <v>5.8299999999999977E-2</v>
      </c>
      <c r="L661" s="49">
        <f t="shared" si="44"/>
        <v>0</v>
      </c>
    </row>
    <row r="662" spans="1:12" x14ac:dyDescent="0.25">
      <c r="A662" s="56">
        <v>161920</v>
      </c>
      <c r="B662" t="s">
        <v>400</v>
      </c>
      <c r="C662" s="12">
        <v>1101350239</v>
      </c>
      <c r="D662" s="12">
        <v>1101350239</v>
      </c>
      <c r="E662" s="12">
        <f t="shared" si="41"/>
        <v>0</v>
      </c>
      <c r="F662" s="12">
        <f>_xlfn.IFNA(VLOOKUP(A662,'313 expiration'!A$1:E$8,4,FALSE),0)</f>
        <v>0</v>
      </c>
      <c r="G662" s="12">
        <f>_xlfn.IFNA(VLOOKUP(A662,'TIF expiration'!$A$1:$B$3,2,FALSE),0)</f>
        <v>0</v>
      </c>
      <c r="H662" s="49">
        <v>0.88329999999999997</v>
      </c>
      <c r="I662">
        <v>0.93330000000000002</v>
      </c>
      <c r="J662" s="49">
        <f t="shared" si="42"/>
        <v>5.0000000000000044E-2</v>
      </c>
      <c r="K662" s="49">
        <f t="shared" si="43"/>
        <v>0</v>
      </c>
      <c r="L662" s="49">
        <f t="shared" si="44"/>
        <v>0</v>
      </c>
    </row>
    <row r="663" spans="1:12" x14ac:dyDescent="0.25">
      <c r="A663" s="56">
        <v>161921</v>
      </c>
      <c r="B663" t="s">
        <v>399</v>
      </c>
      <c r="C663" s="12">
        <v>811169482</v>
      </c>
      <c r="D663" s="12">
        <v>811169482</v>
      </c>
      <c r="E663" s="12">
        <f t="shared" si="41"/>
        <v>0</v>
      </c>
      <c r="F663" s="12">
        <f>_xlfn.IFNA(VLOOKUP(A663,'313 expiration'!A$1:E$8,4,FALSE),0)</f>
        <v>0</v>
      </c>
      <c r="G663" s="12">
        <f>_xlfn.IFNA(VLOOKUP(A663,'TIF expiration'!$A$1:$B$3,2,FALSE),0)</f>
        <v>0</v>
      </c>
      <c r="H663" s="49">
        <v>0.91639999999999999</v>
      </c>
      <c r="I663">
        <v>1.0547</v>
      </c>
      <c r="J663" s="49">
        <f t="shared" si="42"/>
        <v>0.08</v>
      </c>
      <c r="K663" s="49">
        <f t="shared" si="43"/>
        <v>5.8299999999999977E-2</v>
      </c>
      <c r="L663" s="49">
        <f t="shared" si="44"/>
        <v>0</v>
      </c>
    </row>
    <row r="664" spans="1:12" x14ac:dyDescent="0.25">
      <c r="A664" s="56">
        <v>161922</v>
      </c>
      <c r="B664" t="s">
        <v>398</v>
      </c>
      <c r="C664" s="12">
        <v>839300333</v>
      </c>
      <c r="D664" s="12">
        <v>839300333</v>
      </c>
      <c r="E664" s="12">
        <f t="shared" si="41"/>
        <v>0</v>
      </c>
      <c r="F664" s="12">
        <f>_xlfn.IFNA(VLOOKUP(A664,'313 expiration'!A$1:E$8,4,FALSE),0)</f>
        <v>0</v>
      </c>
      <c r="G664" s="12">
        <f>_xlfn.IFNA(VLOOKUP(A664,'TIF expiration'!$A$1:$B$3,2,FALSE),0)</f>
        <v>0</v>
      </c>
      <c r="H664" s="49">
        <v>0.87809999999999999</v>
      </c>
      <c r="I664">
        <v>1.0164</v>
      </c>
      <c r="J664" s="49">
        <f t="shared" si="42"/>
        <v>0.08</v>
      </c>
      <c r="K664" s="49">
        <f t="shared" si="43"/>
        <v>5.8299999999999977E-2</v>
      </c>
      <c r="L664" s="49">
        <f t="shared" si="44"/>
        <v>0</v>
      </c>
    </row>
    <row r="665" spans="1:12" x14ac:dyDescent="0.25">
      <c r="A665" s="56">
        <v>161923</v>
      </c>
      <c r="B665" t="s">
        <v>397</v>
      </c>
      <c r="C665" s="12">
        <v>214903552</v>
      </c>
      <c r="D665" s="12">
        <v>214903552</v>
      </c>
      <c r="E665" s="12">
        <f t="shared" si="41"/>
        <v>0</v>
      </c>
      <c r="F665" s="12">
        <f>_xlfn.IFNA(VLOOKUP(A665,'313 expiration'!A$1:E$8,4,FALSE),0)</f>
        <v>0</v>
      </c>
      <c r="G665" s="12">
        <f>_xlfn.IFNA(VLOOKUP(A665,'TIF expiration'!$A$1:$B$3,2,FALSE),0)</f>
        <v>0</v>
      </c>
      <c r="H665" s="49">
        <v>0.89859999999999995</v>
      </c>
      <c r="I665">
        <v>1.0369000000000002</v>
      </c>
      <c r="J665" s="49">
        <f t="shared" si="42"/>
        <v>0.08</v>
      </c>
      <c r="K665" s="49">
        <f t="shared" si="43"/>
        <v>5.8300000000000199E-2</v>
      </c>
      <c r="L665" s="49">
        <f t="shared" si="44"/>
        <v>0</v>
      </c>
    </row>
    <row r="666" spans="1:12" x14ac:dyDescent="0.25">
      <c r="A666" s="56">
        <v>161924</v>
      </c>
      <c r="B666" t="s">
        <v>396</v>
      </c>
      <c r="C666" s="12">
        <v>89042672</v>
      </c>
      <c r="D666" s="12">
        <v>89042672</v>
      </c>
      <c r="E666" s="12">
        <f t="shared" si="41"/>
        <v>0</v>
      </c>
      <c r="F666" s="12">
        <f>_xlfn.IFNA(VLOOKUP(A666,'313 expiration'!A$1:E$8,4,FALSE),0)</f>
        <v>0</v>
      </c>
      <c r="G666" s="12">
        <f>_xlfn.IFNA(VLOOKUP(A666,'TIF expiration'!$A$1:$B$3,2,FALSE),0)</f>
        <v>0</v>
      </c>
      <c r="H666" s="49">
        <v>0.89239999999999997</v>
      </c>
      <c r="I666">
        <v>0.94240000000000002</v>
      </c>
      <c r="J666" s="49">
        <f t="shared" si="42"/>
        <v>5.0000000000000044E-2</v>
      </c>
      <c r="K666" s="49">
        <f t="shared" si="43"/>
        <v>0</v>
      </c>
      <c r="L666" s="49">
        <f t="shared" si="44"/>
        <v>0</v>
      </c>
    </row>
    <row r="667" spans="1:12" x14ac:dyDescent="0.25">
      <c r="A667" s="56">
        <v>161925</v>
      </c>
      <c r="B667" t="s">
        <v>395</v>
      </c>
      <c r="C667" s="12">
        <v>64338501</v>
      </c>
      <c r="D667" s="12">
        <v>64338501</v>
      </c>
      <c r="E667" s="12">
        <f t="shared" si="41"/>
        <v>0</v>
      </c>
      <c r="F667" s="12">
        <f>_xlfn.IFNA(VLOOKUP(A667,'313 expiration'!A$1:E$8,4,FALSE),0)</f>
        <v>0</v>
      </c>
      <c r="G667" s="12">
        <f>_xlfn.IFNA(VLOOKUP(A667,'TIF expiration'!$A$1:$B$3,2,FALSE),0)</f>
        <v>0</v>
      </c>
      <c r="H667" s="49">
        <v>0.87639999999999996</v>
      </c>
      <c r="I667">
        <v>0.9264</v>
      </c>
      <c r="J667" s="49">
        <f t="shared" si="42"/>
        <v>5.0000000000000044E-2</v>
      </c>
      <c r="K667" s="49">
        <f t="shared" si="43"/>
        <v>0</v>
      </c>
      <c r="L667" s="49">
        <f t="shared" si="44"/>
        <v>0</v>
      </c>
    </row>
    <row r="668" spans="1:12" x14ac:dyDescent="0.25">
      <c r="A668" s="56">
        <v>162904</v>
      </c>
      <c r="B668" t="s">
        <v>394</v>
      </c>
      <c r="C668" s="12">
        <v>3192452904</v>
      </c>
      <c r="D668" s="12">
        <v>3190274941</v>
      </c>
      <c r="E668" s="12">
        <f t="shared" si="41"/>
        <v>4355926</v>
      </c>
      <c r="F668" s="12">
        <f>_xlfn.IFNA(VLOOKUP(A668,'313 expiration'!A$1:E$8,4,FALSE),0)</f>
        <v>0</v>
      </c>
      <c r="G668" s="12">
        <f>_xlfn.IFNA(VLOOKUP(A668,'TIF expiration'!$A$1:$B$3,2,FALSE),0)</f>
        <v>0</v>
      </c>
      <c r="H668" s="49">
        <v>0.90210000000000001</v>
      </c>
      <c r="I668">
        <v>0.95210000000000006</v>
      </c>
      <c r="J668" s="49">
        <f t="shared" si="42"/>
        <v>5.0000000000000044E-2</v>
      </c>
      <c r="K668" s="49">
        <f t="shared" si="43"/>
        <v>0</v>
      </c>
      <c r="L668" s="49">
        <f t="shared" si="44"/>
        <v>0</v>
      </c>
    </row>
    <row r="669" spans="1:12" x14ac:dyDescent="0.25">
      <c r="A669" s="56">
        <v>163901</v>
      </c>
      <c r="B669" t="s">
        <v>393</v>
      </c>
      <c r="C669" s="12">
        <v>512519637</v>
      </c>
      <c r="D669" s="12">
        <v>512519637</v>
      </c>
      <c r="E669" s="12">
        <f t="shared" si="41"/>
        <v>0</v>
      </c>
      <c r="F669" s="12">
        <f>_xlfn.IFNA(VLOOKUP(A669,'313 expiration'!A$1:E$8,4,FALSE),0)</f>
        <v>0</v>
      </c>
      <c r="G669" s="12">
        <f>_xlfn.IFNA(VLOOKUP(A669,'TIF expiration'!$A$1:$B$3,2,FALSE),0)</f>
        <v>0</v>
      </c>
      <c r="H669" s="49">
        <v>0.88890000000000002</v>
      </c>
      <c r="I669">
        <v>1.0272000000000001</v>
      </c>
      <c r="J669" s="49">
        <f t="shared" si="42"/>
        <v>0.08</v>
      </c>
      <c r="K669" s="49">
        <f t="shared" si="43"/>
        <v>5.8300000000000088E-2</v>
      </c>
      <c r="L669" s="49">
        <f t="shared" si="44"/>
        <v>0</v>
      </c>
    </row>
    <row r="670" spans="1:12" x14ac:dyDescent="0.25">
      <c r="A670" s="56">
        <v>163902</v>
      </c>
      <c r="B670" t="s">
        <v>392</v>
      </c>
      <c r="C670" s="12">
        <v>222919203</v>
      </c>
      <c r="D670" s="12">
        <v>222919203</v>
      </c>
      <c r="E670" s="12">
        <f t="shared" si="41"/>
        <v>0</v>
      </c>
      <c r="F670" s="12">
        <f>_xlfn.IFNA(VLOOKUP(A670,'313 expiration'!A$1:E$8,4,FALSE),0)</f>
        <v>0</v>
      </c>
      <c r="G670" s="12">
        <f>_xlfn.IFNA(VLOOKUP(A670,'TIF expiration'!$A$1:$B$3,2,FALSE),0)</f>
        <v>0</v>
      </c>
      <c r="H670" s="49">
        <v>0.87219999999999998</v>
      </c>
      <c r="I670">
        <v>0.92220000000000002</v>
      </c>
      <c r="J670" s="49">
        <f t="shared" si="42"/>
        <v>5.0000000000000044E-2</v>
      </c>
      <c r="K670" s="49">
        <f t="shared" si="43"/>
        <v>0</v>
      </c>
      <c r="L670" s="49">
        <f t="shared" si="44"/>
        <v>0</v>
      </c>
    </row>
    <row r="671" spans="1:12" x14ac:dyDescent="0.25">
      <c r="A671" s="56">
        <v>163903</v>
      </c>
      <c r="B671" t="s">
        <v>391</v>
      </c>
      <c r="C671" s="12">
        <v>255338937</v>
      </c>
      <c r="D671" s="12">
        <v>255338937</v>
      </c>
      <c r="E671" s="12">
        <f t="shared" si="41"/>
        <v>0</v>
      </c>
      <c r="F671" s="12">
        <f>_xlfn.IFNA(VLOOKUP(A671,'313 expiration'!A$1:E$8,4,FALSE),0)</f>
        <v>0</v>
      </c>
      <c r="G671" s="12">
        <f>_xlfn.IFNA(VLOOKUP(A671,'TIF expiration'!$A$1:$B$3,2,FALSE),0)</f>
        <v>0</v>
      </c>
      <c r="H671" s="49">
        <v>0.86539999999999995</v>
      </c>
      <c r="I671">
        <v>1.0037</v>
      </c>
      <c r="J671" s="49">
        <f t="shared" si="42"/>
        <v>0.08</v>
      </c>
      <c r="K671" s="49">
        <f t="shared" si="43"/>
        <v>5.8300000000000088E-2</v>
      </c>
      <c r="L671" s="49">
        <f t="shared" si="44"/>
        <v>0</v>
      </c>
    </row>
    <row r="672" spans="1:12" x14ac:dyDescent="0.25">
      <c r="A672" s="56">
        <v>163904</v>
      </c>
      <c r="B672" t="s">
        <v>390</v>
      </c>
      <c r="C672" s="12">
        <v>841228715</v>
      </c>
      <c r="D672" s="12">
        <v>841228715</v>
      </c>
      <c r="E672" s="12">
        <f t="shared" si="41"/>
        <v>0</v>
      </c>
      <c r="F672" s="12">
        <f>_xlfn.IFNA(VLOOKUP(A672,'313 expiration'!A$1:E$8,4,FALSE),0)</f>
        <v>0</v>
      </c>
      <c r="G672" s="12">
        <f>_xlfn.IFNA(VLOOKUP(A672,'TIF expiration'!$A$1:$B$3,2,FALSE),0)</f>
        <v>0</v>
      </c>
      <c r="H672" s="49">
        <v>0.8488</v>
      </c>
      <c r="I672">
        <v>0.89880000000000004</v>
      </c>
      <c r="J672" s="49">
        <f t="shared" si="42"/>
        <v>5.0000000000000044E-2</v>
      </c>
      <c r="K672" s="49">
        <f t="shared" si="43"/>
        <v>0</v>
      </c>
      <c r="L672" s="49">
        <f t="shared" si="44"/>
        <v>0</v>
      </c>
    </row>
    <row r="673" spans="1:12" x14ac:dyDescent="0.25">
      <c r="A673" s="56">
        <v>163908</v>
      </c>
      <c r="B673" t="s">
        <v>389</v>
      </c>
      <c r="C673" s="12">
        <v>2530675341</v>
      </c>
      <c r="D673" s="12">
        <v>2530675341</v>
      </c>
      <c r="E673" s="12">
        <f t="shared" si="41"/>
        <v>0</v>
      </c>
      <c r="F673" s="12">
        <f>_xlfn.IFNA(VLOOKUP(A673,'313 expiration'!A$1:E$8,4,FALSE),0)</f>
        <v>0</v>
      </c>
      <c r="G673" s="12">
        <f>_xlfn.IFNA(VLOOKUP(A673,'TIF expiration'!$A$1:$B$3,2,FALSE),0)</f>
        <v>0</v>
      </c>
      <c r="H673" s="49">
        <v>0.83130000000000004</v>
      </c>
      <c r="I673">
        <v>0.87130000000000007</v>
      </c>
      <c r="J673" s="49">
        <f t="shared" si="42"/>
        <v>4.0000000000000036E-2</v>
      </c>
      <c r="K673" s="49">
        <f t="shared" si="43"/>
        <v>0</v>
      </c>
      <c r="L673" s="49">
        <f t="shared" si="44"/>
        <v>0</v>
      </c>
    </row>
    <row r="674" spans="1:12" x14ac:dyDescent="0.25">
      <c r="A674" s="56">
        <v>164901</v>
      </c>
      <c r="B674" t="s">
        <v>388</v>
      </c>
      <c r="C674" s="12">
        <v>190000702</v>
      </c>
      <c r="D674" s="12">
        <v>190000702</v>
      </c>
      <c r="E674" s="12">
        <f t="shared" si="41"/>
        <v>0</v>
      </c>
      <c r="F674" s="12">
        <f>_xlfn.IFNA(VLOOKUP(A674,'313 expiration'!A$1:E$8,4,FALSE),0)</f>
        <v>0</v>
      </c>
      <c r="G674" s="12">
        <f>_xlfn.IFNA(VLOOKUP(A674,'TIF expiration'!$A$1:$B$3,2,FALSE),0)</f>
        <v>0</v>
      </c>
      <c r="H674" s="49">
        <v>0.91639999999999999</v>
      </c>
      <c r="I674">
        <v>0.96640000000000004</v>
      </c>
      <c r="J674" s="49">
        <f t="shared" si="42"/>
        <v>5.0000000000000044E-2</v>
      </c>
      <c r="K674" s="49">
        <f t="shared" si="43"/>
        <v>0</v>
      </c>
      <c r="L674" s="49">
        <f t="shared" si="44"/>
        <v>0</v>
      </c>
    </row>
    <row r="675" spans="1:12" x14ac:dyDescent="0.25">
      <c r="A675" s="56">
        <v>165901</v>
      </c>
      <c r="B675" t="s">
        <v>387</v>
      </c>
      <c r="C675" s="12">
        <v>36318297385</v>
      </c>
      <c r="D675" s="12">
        <v>35905485303</v>
      </c>
      <c r="E675" s="12">
        <f t="shared" si="41"/>
        <v>825624164</v>
      </c>
      <c r="F675" s="12">
        <f>_xlfn.IFNA(VLOOKUP(A675,'313 expiration'!A$1:E$8,4,FALSE),0)</f>
        <v>0</v>
      </c>
      <c r="G675" s="12">
        <f>_xlfn.IFNA(VLOOKUP(A675,'TIF expiration'!$A$1:$B$3,2,FALSE),0)</f>
        <v>0</v>
      </c>
      <c r="H675" s="49">
        <v>0.91639999999999999</v>
      </c>
      <c r="I675">
        <v>0.95640000000000003</v>
      </c>
      <c r="J675" s="49">
        <f t="shared" si="42"/>
        <v>4.0000000000000036E-2</v>
      </c>
      <c r="K675" s="49">
        <f t="shared" si="43"/>
        <v>0</v>
      </c>
      <c r="L675" s="49">
        <f t="shared" si="44"/>
        <v>0</v>
      </c>
    </row>
    <row r="676" spans="1:12" x14ac:dyDescent="0.25">
      <c r="A676" s="56">
        <v>165902</v>
      </c>
      <c r="B676" t="s">
        <v>386</v>
      </c>
      <c r="C676" s="12">
        <v>3052088892</v>
      </c>
      <c r="D676" s="12">
        <v>2996859433</v>
      </c>
      <c r="E676" s="12">
        <f t="shared" si="41"/>
        <v>110458918</v>
      </c>
      <c r="F676" s="12">
        <f>_xlfn.IFNA(VLOOKUP(A676,'313 expiration'!A$1:E$8,4,FALSE),0)</f>
        <v>0</v>
      </c>
      <c r="G676" s="12">
        <f>_xlfn.IFNA(VLOOKUP(A676,'TIF expiration'!$A$1:$B$3,2,FALSE),0)</f>
        <v>0</v>
      </c>
      <c r="H676" s="49">
        <v>0.82589999999999997</v>
      </c>
      <c r="I676">
        <v>0.96010000000000006</v>
      </c>
      <c r="J676" s="49">
        <f t="shared" si="42"/>
        <v>0.08</v>
      </c>
      <c r="K676" s="49">
        <f t="shared" si="43"/>
        <v>5.4200000000000095E-2</v>
      </c>
      <c r="L676" s="49">
        <f t="shared" si="44"/>
        <v>0</v>
      </c>
    </row>
    <row r="677" spans="1:12" x14ac:dyDescent="0.25">
      <c r="A677" s="56">
        <v>166901</v>
      </c>
      <c r="B677" t="s">
        <v>385</v>
      </c>
      <c r="C677" s="12">
        <v>441052175</v>
      </c>
      <c r="D677" s="12">
        <v>441052175</v>
      </c>
      <c r="E677" s="12">
        <f t="shared" si="41"/>
        <v>0</v>
      </c>
      <c r="F677" s="12">
        <f>_xlfn.IFNA(VLOOKUP(A677,'313 expiration'!A$1:E$8,4,FALSE),0)</f>
        <v>0</v>
      </c>
      <c r="G677" s="12">
        <f>_xlfn.IFNA(VLOOKUP(A677,'TIF expiration'!$A$1:$B$3,2,FALSE),0)</f>
        <v>0</v>
      </c>
      <c r="H677" s="49">
        <v>0.91139999999999999</v>
      </c>
      <c r="I677">
        <v>0.96140000000000003</v>
      </c>
      <c r="J677" s="49">
        <f t="shared" si="42"/>
        <v>5.0000000000000044E-2</v>
      </c>
      <c r="K677" s="49">
        <f t="shared" si="43"/>
        <v>0</v>
      </c>
      <c r="L677" s="49">
        <f t="shared" si="44"/>
        <v>0</v>
      </c>
    </row>
    <row r="678" spans="1:12" x14ac:dyDescent="0.25">
      <c r="A678" s="56">
        <v>166902</v>
      </c>
      <c r="B678" t="s">
        <v>384</v>
      </c>
      <c r="C678" s="12">
        <v>201116164</v>
      </c>
      <c r="D678" s="12">
        <v>201116164</v>
      </c>
      <c r="E678" s="12">
        <f t="shared" si="41"/>
        <v>0</v>
      </c>
      <c r="F678" s="12">
        <f>_xlfn.IFNA(VLOOKUP(A678,'313 expiration'!A$1:E$8,4,FALSE),0)</f>
        <v>0</v>
      </c>
      <c r="G678" s="12">
        <f>_xlfn.IFNA(VLOOKUP(A678,'TIF expiration'!$A$1:$B$3,2,FALSE),0)</f>
        <v>0</v>
      </c>
      <c r="H678" s="49">
        <v>0.82469999999999999</v>
      </c>
      <c r="I678">
        <v>0.87470000000000003</v>
      </c>
      <c r="J678" s="49">
        <f t="shared" si="42"/>
        <v>5.0000000000000044E-2</v>
      </c>
      <c r="K678" s="49">
        <f t="shared" si="43"/>
        <v>0</v>
      </c>
      <c r="L678" s="49">
        <f t="shared" si="44"/>
        <v>0</v>
      </c>
    </row>
    <row r="679" spans="1:12" x14ac:dyDescent="0.25">
      <c r="A679" s="56">
        <v>166903</v>
      </c>
      <c r="B679" t="s">
        <v>383</v>
      </c>
      <c r="C679" s="12">
        <v>132315557</v>
      </c>
      <c r="D679" s="12">
        <v>132315557</v>
      </c>
      <c r="E679" s="12">
        <f t="shared" si="41"/>
        <v>0</v>
      </c>
      <c r="F679" s="12">
        <f>_xlfn.IFNA(VLOOKUP(A679,'313 expiration'!A$1:E$8,4,FALSE),0)</f>
        <v>0</v>
      </c>
      <c r="G679" s="12">
        <f>_xlfn.IFNA(VLOOKUP(A679,'TIF expiration'!$A$1:$B$3,2,FALSE),0)</f>
        <v>0</v>
      </c>
      <c r="H679" s="49">
        <v>0.91639999999999999</v>
      </c>
      <c r="I679">
        <v>1.0547</v>
      </c>
      <c r="J679" s="49">
        <f t="shared" si="42"/>
        <v>0.08</v>
      </c>
      <c r="K679" s="49">
        <f t="shared" si="43"/>
        <v>5.8299999999999977E-2</v>
      </c>
      <c r="L679" s="49">
        <f t="shared" si="44"/>
        <v>0</v>
      </c>
    </row>
    <row r="680" spans="1:12" x14ac:dyDescent="0.25">
      <c r="A680" s="56">
        <v>166904</v>
      </c>
      <c r="B680" t="s">
        <v>382</v>
      </c>
      <c r="C680" s="12">
        <v>513451450</v>
      </c>
      <c r="D680" s="12">
        <v>513451450</v>
      </c>
      <c r="E680" s="12">
        <f t="shared" si="41"/>
        <v>0</v>
      </c>
      <c r="F680" s="12">
        <f>_xlfn.IFNA(VLOOKUP(A680,'313 expiration'!A$1:E$8,4,FALSE),0)</f>
        <v>0</v>
      </c>
      <c r="G680" s="12">
        <f>_xlfn.IFNA(VLOOKUP(A680,'TIF expiration'!$A$1:$B$3,2,FALSE),0)</f>
        <v>0</v>
      </c>
      <c r="H680" s="49">
        <v>0.83609999999999995</v>
      </c>
      <c r="I680">
        <v>0.97440000000000004</v>
      </c>
      <c r="J680" s="49">
        <f t="shared" si="42"/>
        <v>0.08</v>
      </c>
      <c r="K680" s="49">
        <f t="shared" si="43"/>
        <v>5.8300000000000088E-2</v>
      </c>
      <c r="L680" s="49">
        <f t="shared" si="44"/>
        <v>0</v>
      </c>
    </row>
    <row r="681" spans="1:12" x14ac:dyDescent="0.25">
      <c r="A681" s="56">
        <v>166905</v>
      </c>
      <c r="B681" t="s">
        <v>381</v>
      </c>
      <c r="C681" s="12">
        <v>209238204</v>
      </c>
      <c r="D681" s="12">
        <v>209238204</v>
      </c>
      <c r="E681" s="12">
        <f t="shared" si="41"/>
        <v>0</v>
      </c>
      <c r="F681" s="12">
        <f>_xlfn.IFNA(VLOOKUP(A681,'313 expiration'!A$1:E$8,4,FALSE),0)</f>
        <v>0</v>
      </c>
      <c r="G681" s="12">
        <f>_xlfn.IFNA(VLOOKUP(A681,'TIF expiration'!$A$1:$B$3,2,FALSE),0)</f>
        <v>0</v>
      </c>
      <c r="H681" s="49">
        <v>0.86970000000000003</v>
      </c>
      <c r="I681">
        <v>1.008</v>
      </c>
      <c r="J681" s="49">
        <f t="shared" si="42"/>
        <v>0.08</v>
      </c>
      <c r="K681" s="49">
        <f t="shared" si="43"/>
        <v>5.8299999999999977E-2</v>
      </c>
      <c r="L681" s="49">
        <f t="shared" si="44"/>
        <v>0</v>
      </c>
    </row>
    <row r="682" spans="1:12" x14ac:dyDescent="0.25">
      <c r="A682" s="56">
        <v>166907</v>
      </c>
      <c r="B682" t="s">
        <v>380</v>
      </c>
      <c r="C682" s="12">
        <v>41103636</v>
      </c>
      <c r="D682" s="12">
        <v>41103636</v>
      </c>
      <c r="E682" s="12">
        <f t="shared" si="41"/>
        <v>0</v>
      </c>
      <c r="F682" s="12">
        <f>_xlfn.IFNA(VLOOKUP(A682,'313 expiration'!A$1:E$8,4,FALSE),0)</f>
        <v>0</v>
      </c>
      <c r="G682" s="12">
        <f>_xlfn.IFNA(VLOOKUP(A682,'TIF expiration'!$A$1:$B$3,2,FALSE),0)</f>
        <v>0</v>
      </c>
      <c r="H682" s="49">
        <v>0.91639999999999999</v>
      </c>
      <c r="I682">
        <v>0.96640000000000004</v>
      </c>
      <c r="J682" s="49">
        <f t="shared" si="42"/>
        <v>5.0000000000000044E-2</v>
      </c>
      <c r="K682" s="49">
        <f t="shared" si="43"/>
        <v>0</v>
      </c>
      <c r="L682" s="49">
        <f t="shared" si="44"/>
        <v>0</v>
      </c>
    </row>
    <row r="683" spans="1:12" x14ac:dyDescent="0.25">
      <c r="A683" s="56">
        <v>167901</v>
      </c>
      <c r="B683" t="s">
        <v>379</v>
      </c>
      <c r="C683" s="12">
        <v>320871963</v>
      </c>
      <c r="D683" s="12">
        <v>320871963</v>
      </c>
      <c r="E683" s="12">
        <f t="shared" si="41"/>
        <v>0</v>
      </c>
      <c r="F683" s="12">
        <f>_xlfn.IFNA(VLOOKUP(A683,'313 expiration'!A$1:E$8,4,FALSE),0)</f>
        <v>0</v>
      </c>
      <c r="G683" s="12">
        <f>_xlfn.IFNA(VLOOKUP(A683,'TIF expiration'!$A$1:$B$3,2,FALSE),0)</f>
        <v>0</v>
      </c>
      <c r="H683" s="49">
        <v>0.91639999999999999</v>
      </c>
      <c r="I683">
        <v>0.96640000000000004</v>
      </c>
      <c r="J683" s="49">
        <f t="shared" si="42"/>
        <v>5.0000000000000044E-2</v>
      </c>
      <c r="K683" s="49">
        <f t="shared" si="43"/>
        <v>0</v>
      </c>
      <c r="L683" s="49">
        <f t="shared" si="44"/>
        <v>0</v>
      </c>
    </row>
    <row r="684" spans="1:12" x14ac:dyDescent="0.25">
      <c r="A684" s="56">
        <v>167902</v>
      </c>
      <c r="B684" t="s">
        <v>378</v>
      </c>
      <c r="C684" s="12">
        <v>131551917</v>
      </c>
      <c r="D684" s="12">
        <v>131551917</v>
      </c>
      <c r="E684" s="12">
        <f t="shared" si="41"/>
        <v>0</v>
      </c>
      <c r="F684" s="12">
        <f>_xlfn.IFNA(VLOOKUP(A684,'313 expiration'!A$1:E$8,4,FALSE),0)</f>
        <v>0</v>
      </c>
      <c r="G684" s="12">
        <f>_xlfn.IFNA(VLOOKUP(A684,'TIF expiration'!$A$1:$B$3,2,FALSE),0)</f>
        <v>0</v>
      </c>
      <c r="H684" s="49">
        <v>0.91639999999999999</v>
      </c>
      <c r="I684">
        <v>0.96640000000000004</v>
      </c>
      <c r="J684" s="49">
        <f t="shared" si="42"/>
        <v>5.0000000000000044E-2</v>
      </c>
      <c r="K684" s="49">
        <f t="shared" si="43"/>
        <v>0</v>
      </c>
      <c r="L684" s="49">
        <f t="shared" si="44"/>
        <v>0</v>
      </c>
    </row>
    <row r="685" spans="1:12" x14ac:dyDescent="0.25">
      <c r="A685" s="56">
        <v>167904</v>
      </c>
      <c r="B685" t="s">
        <v>377</v>
      </c>
      <c r="C685" s="12">
        <v>46155891</v>
      </c>
      <c r="D685" s="12">
        <v>46155891</v>
      </c>
      <c r="E685" s="12">
        <f t="shared" si="41"/>
        <v>0</v>
      </c>
      <c r="F685" s="12">
        <f>_xlfn.IFNA(VLOOKUP(A685,'313 expiration'!A$1:E$8,4,FALSE),0)</f>
        <v>0</v>
      </c>
      <c r="G685" s="12">
        <f>_xlfn.IFNA(VLOOKUP(A685,'TIF expiration'!$A$1:$B$3,2,FALSE),0)</f>
        <v>0</v>
      </c>
      <c r="H685" s="49">
        <v>0.87019999999999997</v>
      </c>
      <c r="I685">
        <v>0.92020000000000002</v>
      </c>
      <c r="J685" s="49">
        <f t="shared" si="42"/>
        <v>5.0000000000000044E-2</v>
      </c>
      <c r="K685" s="49">
        <f t="shared" si="43"/>
        <v>0</v>
      </c>
      <c r="L685" s="49">
        <f t="shared" si="44"/>
        <v>0</v>
      </c>
    </row>
    <row r="686" spans="1:12" x14ac:dyDescent="0.25">
      <c r="A686" s="56">
        <v>168901</v>
      </c>
      <c r="B686" t="s">
        <v>376</v>
      </c>
      <c r="C686" s="12">
        <v>513576107</v>
      </c>
      <c r="D686" s="12">
        <v>513576107</v>
      </c>
      <c r="E686" s="12">
        <f t="shared" si="41"/>
        <v>0</v>
      </c>
      <c r="F686" s="12">
        <f>_xlfn.IFNA(VLOOKUP(A686,'313 expiration'!A$1:E$8,4,FALSE),0)</f>
        <v>0</v>
      </c>
      <c r="G686" s="12">
        <f>_xlfn.IFNA(VLOOKUP(A686,'TIF expiration'!$A$1:$B$3,2,FALSE),0)</f>
        <v>0</v>
      </c>
      <c r="H686" s="49">
        <v>0.91639999999999999</v>
      </c>
      <c r="I686">
        <v>1.0547</v>
      </c>
      <c r="J686" s="49">
        <f t="shared" si="42"/>
        <v>0.08</v>
      </c>
      <c r="K686" s="49">
        <f t="shared" si="43"/>
        <v>5.8299999999999977E-2</v>
      </c>
      <c r="L686" s="49">
        <f t="shared" si="44"/>
        <v>0</v>
      </c>
    </row>
    <row r="687" spans="1:12" x14ac:dyDescent="0.25">
      <c r="A687" s="56">
        <v>168902</v>
      </c>
      <c r="B687" t="s">
        <v>375</v>
      </c>
      <c r="C687" s="12">
        <v>162632252</v>
      </c>
      <c r="D687" s="12">
        <v>162632252</v>
      </c>
      <c r="E687" s="12">
        <f t="shared" si="41"/>
        <v>0</v>
      </c>
      <c r="F687" s="12">
        <f>_xlfn.IFNA(VLOOKUP(A687,'313 expiration'!A$1:E$8,4,FALSE),0)</f>
        <v>0</v>
      </c>
      <c r="G687" s="12">
        <f>_xlfn.IFNA(VLOOKUP(A687,'TIF expiration'!$A$1:$B$3,2,FALSE),0)</f>
        <v>0</v>
      </c>
      <c r="H687" s="49">
        <v>0.91639999999999999</v>
      </c>
      <c r="I687">
        <v>0.96640000000000004</v>
      </c>
      <c r="J687" s="49">
        <f t="shared" si="42"/>
        <v>5.0000000000000044E-2</v>
      </c>
      <c r="K687" s="49">
        <f t="shared" si="43"/>
        <v>0</v>
      </c>
      <c r="L687" s="49">
        <f t="shared" si="44"/>
        <v>0</v>
      </c>
    </row>
    <row r="688" spans="1:12" x14ac:dyDescent="0.25">
      <c r="A688" s="56">
        <v>168903</v>
      </c>
      <c r="B688" t="s">
        <v>374</v>
      </c>
      <c r="C688" s="12">
        <v>254375415</v>
      </c>
      <c r="D688" s="12">
        <v>254375415</v>
      </c>
      <c r="E688" s="12">
        <f t="shared" si="41"/>
        <v>0</v>
      </c>
      <c r="F688" s="12">
        <f>_xlfn.IFNA(VLOOKUP(A688,'313 expiration'!A$1:E$8,4,FALSE),0)</f>
        <v>0</v>
      </c>
      <c r="G688" s="12">
        <f>_xlfn.IFNA(VLOOKUP(A688,'TIF expiration'!$A$1:$B$3,2,FALSE),0)</f>
        <v>0</v>
      </c>
      <c r="H688" s="49">
        <v>0.91639999999999999</v>
      </c>
      <c r="I688">
        <v>0.96640000000000004</v>
      </c>
      <c r="J688" s="49">
        <f t="shared" si="42"/>
        <v>5.0000000000000044E-2</v>
      </c>
      <c r="K688" s="49">
        <f t="shared" si="43"/>
        <v>0</v>
      </c>
      <c r="L688" s="49">
        <f t="shared" si="44"/>
        <v>0</v>
      </c>
    </row>
    <row r="689" spans="1:12" x14ac:dyDescent="0.25">
      <c r="A689" s="56">
        <v>169901</v>
      </c>
      <c r="B689" t="s">
        <v>373</v>
      </c>
      <c r="C689" s="12">
        <v>993351719</v>
      </c>
      <c r="D689" s="12">
        <v>993351719</v>
      </c>
      <c r="E689" s="12">
        <f t="shared" si="41"/>
        <v>0</v>
      </c>
      <c r="F689" s="12">
        <f>_xlfn.IFNA(VLOOKUP(A689,'313 expiration'!A$1:E$8,4,FALSE),0)</f>
        <v>0</v>
      </c>
      <c r="G689" s="12">
        <f>_xlfn.IFNA(VLOOKUP(A689,'TIF expiration'!$A$1:$B$3,2,FALSE),0)</f>
        <v>0</v>
      </c>
      <c r="H689" s="49">
        <v>0.91639999999999999</v>
      </c>
      <c r="I689">
        <v>0.96640000000000004</v>
      </c>
      <c r="J689" s="49">
        <f t="shared" si="42"/>
        <v>5.0000000000000044E-2</v>
      </c>
      <c r="K689" s="49">
        <f t="shared" si="43"/>
        <v>0</v>
      </c>
      <c r="L689" s="49">
        <f t="shared" si="44"/>
        <v>0</v>
      </c>
    </row>
    <row r="690" spans="1:12" x14ac:dyDescent="0.25">
      <c r="A690" s="56">
        <v>169902</v>
      </c>
      <c r="B690" t="s">
        <v>372</v>
      </c>
      <c r="C690" s="12">
        <v>274551384</v>
      </c>
      <c r="D690" s="12">
        <v>274551384</v>
      </c>
      <c r="E690" s="12">
        <f t="shared" si="41"/>
        <v>0</v>
      </c>
      <c r="F690" s="12">
        <f>_xlfn.IFNA(VLOOKUP(A690,'313 expiration'!A$1:E$8,4,FALSE),0)</f>
        <v>0</v>
      </c>
      <c r="G690" s="12">
        <f>_xlfn.IFNA(VLOOKUP(A690,'TIF expiration'!$A$1:$B$3,2,FALSE),0)</f>
        <v>0</v>
      </c>
      <c r="H690" s="49">
        <v>0.91639999999999999</v>
      </c>
      <c r="I690">
        <v>0.96640000000000004</v>
      </c>
      <c r="J690" s="49">
        <f t="shared" si="42"/>
        <v>5.0000000000000044E-2</v>
      </c>
      <c r="K690" s="49">
        <f t="shared" si="43"/>
        <v>0</v>
      </c>
      <c r="L690" s="49">
        <f t="shared" si="44"/>
        <v>0</v>
      </c>
    </row>
    <row r="691" spans="1:12" x14ac:dyDescent="0.25">
      <c r="A691" s="56">
        <v>169906</v>
      </c>
      <c r="B691" t="s">
        <v>371</v>
      </c>
      <c r="C691" s="12">
        <v>129783230</v>
      </c>
      <c r="D691" s="12">
        <v>129783230</v>
      </c>
      <c r="E691" s="12">
        <f t="shared" si="41"/>
        <v>0</v>
      </c>
      <c r="F691" s="12">
        <f>_xlfn.IFNA(VLOOKUP(A691,'313 expiration'!A$1:E$8,4,FALSE),0)</f>
        <v>0</v>
      </c>
      <c r="G691" s="12">
        <f>_xlfn.IFNA(VLOOKUP(A691,'TIF expiration'!$A$1:$B$3,2,FALSE),0)</f>
        <v>0</v>
      </c>
      <c r="H691" s="49">
        <v>0.85780000000000001</v>
      </c>
      <c r="I691">
        <v>0.90780000000000005</v>
      </c>
      <c r="J691" s="49">
        <f t="shared" si="42"/>
        <v>5.0000000000000044E-2</v>
      </c>
      <c r="K691" s="49">
        <f t="shared" si="43"/>
        <v>0</v>
      </c>
      <c r="L691" s="49">
        <f t="shared" si="44"/>
        <v>0</v>
      </c>
    </row>
    <row r="692" spans="1:12" x14ac:dyDescent="0.25">
      <c r="A692" s="56">
        <v>169908</v>
      </c>
      <c r="B692" t="s">
        <v>370</v>
      </c>
      <c r="C692" s="12">
        <v>39316630</v>
      </c>
      <c r="D692" s="12">
        <v>39316630</v>
      </c>
      <c r="E692" s="12">
        <f t="shared" si="41"/>
        <v>0</v>
      </c>
      <c r="F692" s="12">
        <f>_xlfn.IFNA(VLOOKUP(A692,'313 expiration'!A$1:E$8,4,FALSE),0)</f>
        <v>0</v>
      </c>
      <c r="G692" s="12">
        <f>_xlfn.IFNA(VLOOKUP(A692,'TIF expiration'!$A$1:$B$3,2,FALSE),0)</f>
        <v>0</v>
      </c>
      <c r="H692" s="49">
        <v>0.91639999999999999</v>
      </c>
      <c r="I692">
        <v>1.0547</v>
      </c>
      <c r="J692" s="49">
        <f t="shared" si="42"/>
        <v>0.08</v>
      </c>
      <c r="K692" s="49">
        <f t="shared" si="43"/>
        <v>5.8299999999999977E-2</v>
      </c>
      <c r="L692" s="49">
        <f t="shared" si="44"/>
        <v>0</v>
      </c>
    </row>
    <row r="693" spans="1:12" x14ac:dyDescent="0.25">
      <c r="A693" s="56">
        <v>169909</v>
      </c>
      <c r="B693" t="s">
        <v>369</v>
      </c>
      <c r="C693" s="12">
        <v>97134951</v>
      </c>
      <c r="D693" s="12">
        <v>97134951</v>
      </c>
      <c r="E693" s="12">
        <f t="shared" si="41"/>
        <v>0</v>
      </c>
      <c r="F693" s="12">
        <f>_xlfn.IFNA(VLOOKUP(A693,'313 expiration'!A$1:E$8,4,FALSE),0)</f>
        <v>0</v>
      </c>
      <c r="G693" s="12">
        <f>_xlfn.IFNA(VLOOKUP(A693,'TIF expiration'!$A$1:$B$3,2,FALSE),0)</f>
        <v>0</v>
      </c>
      <c r="H693" s="49">
        <v>0.91639999999999999</v>
      </c>
      <c r="I693">
        <v>0.96640000000000004</v>
      </c>
      <c r="J693" s="49">
        <f t="shared" si="42"/>
        <v>5.0000000000000044E-2</v>
      </c>
      <c r="K693" s="49">
        <f t="shared" si="43"/>
        <v>0</v>
      </c>
      <c r="L693" s="49">
        <f t="shared" si="44"/>
        <v>0</v>
      </c>
    </row>
    <row r="694" spans="1:12" x14ac:dyDescent="0.25">
      <c r="A694" s="56">
        <v>169910</v>
      </c>
      <c r="B694" t="s">
        <v>368</v>
      </c>
      <c r="C694" s="12">
        <v>191510472</v>
      </c>
      <c r="D694" s="12">
        <v>191510472</v>
      </c>
      <c r="E694" s="12">
        <f t="shared" si="41"/>
        <v>0</v>
      </c>
      <c r="F694" s="12">
        <f>_xlfn.IFNA(VLOOKUP(A694,'313 expiration'!A$1:E$8,4,FALSE),0)</f>
        <v>0</v>
      </c>
      <c r="G694" s="12">
        <f>_xlfn.IFNA(VLOOKUP(A694,'TIF expiration'!$A$1:$B$3,2,FALSE),0)</f>
        <v>0</v>
      </c>
      <c r="H694" s="49">
        <v>0.91639999999999999</v>
      </c>
      <c r="I694">
        <v>0.96640000000000004</v>
      </c>
      <c r="J694" s="49">
        <f t="shared" si="42"/>
        <v>5.0000000000000044E-2</v>
      </c>
      <c r="K694" s="49">
        <f t="shared" si="43"/>
        <v>0</v>
      </c>
      <c r="L694" s="49">
        <f t="shared" si="44"/>
        <v>0</v>
      </c>
    </row>
    <row r="695" spans="1:12" x14ac:dyDescent="0.25">
      <c r="A695" s="56">
        <v>169911</v>
      </c>
      <c r="B695" t="s">
        <v>367</v>
      </c>
      <c r="C695" s="12">
        <v>186643240</v>
      </c>
      <c r="D695" s="12">
        <v>186643240</v>
      </c>
      <c r="E695" s="12">
        <f t="shared" si="41"/>
        <v>0</v>
      </c>
      <c r="F695" s="12">
        <f>_xlfn.IFNA(VLOOKUP(A695,'313 expiration'!A$1:E$8,4,FALSE),0)</f>
        <v>0</v>
      </c>
      <c r="G695" s="12">
        <f>_xlfn.IFNA(VLOOKUP(A695,'TIF expiration'!$A$1:$B$3,2,FALSE),0)</f>
        <v>0</v>
      </c>
      <c r="H695" s="49">
        <v>0.91639999999999999</v>
      </c>
      <c r="I695">
        <v>1.0547</v>
      </c>
      <c r="J695" s="49">
        <f t="shared" si="42"/>
        <v>0.08</v>
      </c>
      <c r="K695" s="49">
        <f t="shared" si="43"/>
        <v>5.8299999999999977E-2</v>
      </c>
      <c r="L695" s="49">
        <f t="shared" si="44"/>
        <v>0</v>
      </c>
    </row>
    <row r="696" spans="1:12" x14ac:dyDescent="0.25">
      <c r="A696" s="56">
        <v>170902</v>
      </c>
      <c r="B696" t="s">
        <v>366</v>
      </c>
      <c r="C696" s="12">
        <v>40280340132</v>
      </c>
      <c r="D696" s="12">
        <v>40280340132</v>
      </c>
      <c r="E696" s="12">
        <f t="shared" si="41"/>
        <v>0</v>
      </c>
      <c r="F696" s="12">
        <f>_xlfn.IFNA(VLOOKUP(A696,'313 expiration'!A$1:E$8,4,FALSE),0)</f>
        <v>0</v>
      </c>
      <c r="G696" s="12">
        <f>_xlfn.IFNA(VLOOKUP(A696,'TIF expiration'!$A$1:$B$3,2,FALSE),0)</f>
        <v>0</v>
      </c>
      <c r="H696" s="49">
        <v>0.90249999999999997</v>
      </c>
      <c r="I696">
        <v>0.95250000000000001</v>
      </c>
      <c r="J696" s="49">
        <f t="shared" si="42"/>
        <v>5.0000000000000044E-2</v>
      </c>
      <c r="K696" s="49">
        <f t="shared" si="43"/>
        <v>0</v>
      </c>
      <c r="L696" s="49">
        <f t="shared" si="44"/>
        <v>0</v>
      </c>
    </row>
    <row r="697" spans="1:12" x14ac:dyDescent="0.25">
      <c r="A697" s="56">
        <v>170903</v>
      </c>
      <c r="B697" t="s">
        <v>365</v>
      </c>
      <c r="C697" s="12">
        <v>6681194620</v>
      </c>
      <c r="D697" s="12">
        <v>6681194620</v>
      </c>
      <c r="E697" s="12">
        <f t="shared" si="41"/>
        <v>0</v>
      </c>
      <c r="F697" s="12">
        <f>_xlfn.IFNA(VLOOKUP(A697,'313 expiration'!A$1:E$8,4,FALSE),0)</f>
        <v>0</v>
      </c>
      <c r="G697" s="12">
        <f>_xlfn.IFNA(VLOOKUP(A697,'TIF expiration'!$A$1:$B$3,2,FALSE),0)</f>
        <v>0</v>
      </c>
      <c r="H697" s="49">
        <v>0.89229999999999998</v>
      </c>
      <c r="I697">
        <v>0.94230000000000003</v>
      </c>
      <c r="J697" s="49">
        <f t="shared" si="42"/>
        <v>5.0000000000000044E-2</v>
      </c>
      <c r="K697" s="49">
        <f t="shared" si="43"/>
        <v>0</v>
      </c>
      <c r="L697" s="49">
        <f t="shared" si="44"/>
        <v>0</v>
      </c>
    </row>
    <row r="698" spans="1:12" x14ac:dyDescent="0.25">
      <c r="A698" s="56">
        <v>170904</v>
      </c>
      <c r="B698" t="s">
        <v>364</v>
      </c>
      <c r="C698" s="12">
        <v>4270428129</v>
      </c>
      <c r="D698" s="12">
        <v>4270428129</v>
      </c>
      <c r="E698" s="12">
        <f t="shared" si="41"/>
        <v>0</v>
      </c>
      <c r="F698" s="12">
        <f>_xlfn.IFNA(VLOOKUP(A698,'313 expiration'!A$1:E$8,4,FALSE),0)</f>
        <v>0</v>
      </c>
      <c r="G698" s="12">
        <f>_xlfn.IFNA(VLOOKUP(A698,'TIF expiration'!$A$1:$B$3,2,FALSE),0)</f>
        <v>0</v>
      </c>
      <c r="H698" s="49">
        <v>0.86709999999999998</v>
      </c>
      <c r="I698">
        <v>0.91710000000000003</v>
      </c>
      <c r="J698" s="49">
        <f t="shared" si="42"/>
        <v>5.0000000000000044E-2</v>
      </c>
      <c r="K698" s="49">
        <f t="shared" si="43"/>
        <v>0</v>
      </c>
      <c r="L698" s="49">
        <f t="shared" si="44"/>
        <v>0</v>
      </c>
    </row>
    <row r="699" spans="1:12" x14ac:dyDescent="0.25">
      <c r="A699" s="56">
        <v>170906</v>
      </c>
      <c r="B699" t="s">
        <v>363</v>
      </c>
      <c r="C699" s="12">
        <v>7491366452</v>
      </c>
      <c r="D699" s="12">
        <v>7491366452</v>
      </c>
      <c r="E699" s="12">
        <f t="shared" si="41"/>
        <v>0</v>
      </c>
      <c r="F699" s="12">
        <f>_xlfn.IFNA(VLOOKUP(A699,'313 expiration'!A$1:E$8,4,FALSE),0)</f>
        <v>0</v>
      </c>
      <c r="G699" s="12">
        <f>_xlfn.IFNA(VLOOKUP(A699,'TIF expiration'!$A$1:$B$3,2,FALSE),0)</f>
        <v>0</v>
      </c>
      <c r="H699" s="49">
        <v>0.88490000000000002</v>
      </c>
      <c r="I699">
        <v>0.93490000000000006</v>
      </c>
      <c r="J699" s="49">
        <f t="shared" si="42"/>
        <v>5.0000000000000044E-2</v>
      </c>
      <c r="K699" s="49">
        <f t="shared" si="43"/>
        <v>0</v>
      </c>
      <c r="L699" s="49">
        <f t="shared" si="44"/>
        <v>0</v>
      </c>
    </row>
    <row r="700" spans="1:12" x14ac:dyDescent="0.25">
      <c r="A700" s="56">
        <v>170907</v>
      </c>
      <c r="B700" t="s">
        <v>362</v>
      </c>
      <c r="C700" s="12">
        <v>988767344</v>
      </c>
      <c r="D700" s="12">
        <v>988767344</v>
      </c>
      <c r="E700" s="12">
        <f t="shared" si="41"/>
        <v>0</v>
      </c>
      <c r="F700" s="12">
        <f>_xlfn.IFNA(VLOOKUP(A700,'313 expiration'!A$1:E$8,4,FALSE),0)</f>
        <v>0</v>
      </c>
      <c r="G700" s="12">
        <f>_xlfn.IFNA(VLOOKUP(A700,'TIF expiration'!$A$1:$B$3,2,FALSE),0)</f>
        <v>0</v>
      </c>
      <c r="H700" s="49">
        <v>0.83679999999999999</v>
      </c>
      <c r="I700">
        <v>0.97510000000000008</v>
      </c>
      <c r="J700" s="49">
        <f t="shared" si="42"/>
        <v>0.08</v>
      </c>
      <c r="K700" s="49">
        <f t="shared" si="43"/>
        <v>5.8300000000000088E-2</v>
      </c>
      <c r="L700" s="49">
        <f t="shared" si="44"/>
        <v>0</v>
      </c>
    </row>
    <row r="701" spans="1:12" x14ac:dyDescent="0.25">
      <c r="A701" s="56">
        <v>170908</v>
      </c>
      <c r="B701" t="s">
        <v>361</v>
      </c>
      <c r="C701" s="12">
        <v>5326005717</v>
      </c>
      <c r="D701" s="12">
        <v>5326005717</v>
      </c>
      <c r="E701" s="12">
        <f t="shared" si="41"/>
        <v>0</v>
      </c>
      <c r="F701" s="12">
        <f>_xlfn.IFNA(VLOOKUP(A701,'313 expiration'!A$1:E$8,4,FALSE),0)</f>
        <v>0</v>
      </c>
      <c r="G701" s="12">
        <f>_xlfn.IFNA(VLOOKUP(A701,'TIF expiration'!$A$1:$B$3,2,FALSE),0)</f>
        <v>0</v>
      </c>
      <c r="H701" s="49">
        <v>0.83779999999999999</v>
      </c>
      <c r="I701">
        <v>0.97610000000000008</v>
      </c>
      <c r="J701" s="49">
        <f t="shared" si="42"/>
        <v>0.08</v>
      </c>
      <c r="K701" s="49">
        <f t="shared" si="43"/>
        <v>5.8300000000000088E-2</v>
      </c>
      <c r="L701" s="49">
        <f t="shared" si="44"/>
        <v>0</v>
      </c>
    </row>
    <row r="702" spans="1:12" x14ac:dyDescent="0.25">
      <c r="A702" s="56">
        <v>171901</v>
      </c>
      <c r="B702" t="s">
        <v>360</v>
      </c>
      <c r="C702" s="12">
        <v>1904808529</v>
      </c>
      <c r="D702" s="12">
        <v>1893481708</v>
      </c>
      <c r="E702" s="12">
        <f t="shared" si="41"/>
        <v>22653642</v>
      </c>
      <c r="F702" s="12">
        <f>_xlfn.IFNA(VLOOKUP(A702,'313 expiration'!A$1:E$8,4,FALSE),0)</f>
        <v>0</v>
      </c>
      <c r="G702" s="12">
        <f>_xlfn.IFNA(VLOOKUP(A702,'TIF expiration'!$A$1:$B$3,2,FALSE),0)</f>
        <v>0</v>
      </c>
      <c r="H702" s="49">
        <v>0.91639999999999999</v>
      </c>
      <c r="I702">
        <v>0.96640000000000004</v>
      </c>
      <c r="J702" s="49">
        <f t="shared" si="42"/>
        <v>5.0000000000000044E-2</v>
      </c>
      <c r="K702" s="49">
        <f t="shared" si="43"/>
        <v>0</v>
      </c>
      <c r="L702" s="49">
        <f t="shared" si="44"/>
        <v>0</v>
      </c>
    </row>
    <row r="703" spans="1:12" x14ac:dyDescent="0.25">
      <c r="A703" s="56">
        <v>171902</v>
      </c>
      <c r="B703" t="s">
        <v>359</v>
      </c>
      <c r="C703" s="12">
        <v>263871126</v>
      </c>
      <c r="D703" s="12">
        <v>263871126</v>
      </c>
      <c r="E703" s="12">
        <f t="shared" si="41"/>
        <v>0</v>
      </c>
      <c r="F703" s="12">
        <f>_xlfn.IFNA(VLOOKUP(A703,'313 expiration'!A$1:E$8,4,FALSE),0)</f>
        <v>0</v>
      </c>
      <c r="G703" s="12">
        <f>_xlfn.IFNA(VLOOKUP(A703,'TIF expiration'!$A$1:$B$3,2,FALSE),0)</f>
        <v>0</v>
      </c>
      <c r="H703" s="49">
        <v>0.91639999999999999</v>
      </c>
      <c r="I703">
        <v>0.96</v>
      </c>
      <c r="J703" s="49">
        <f t="shared" si="42"/>
        <v>4.3599999999999972E-2</v>
      </c>
      <c r="K703" s="49">
        <f t="shared" si="43"/>
        <v>0</v>
      </c>
      <c r="L703" s="49">
        <f t="shared" si="44"/>
        <v>0</v>
      </c>
    </row>
    <row r="704" spans="1:12" x14ac:dyDescent="0.25">
      <c r="A704" s="56">
        <v>172902</v>
      </c>
      <c r="B704" t="s">
        <v>358</v>
      </c>
      <c r="C704" s="12">
        <v>725866591</v>
      </c>
      <c r="D704" s="12">
        <v>725866591</v>
      </c>
      <c r="E704" s="12">
        <f t="shared" si="41"/>
        <v>0</v>
      </c>
      <c r="F704" s="12">
        <f>_xlfn.IFNA(VLOOKUP(A704,'313 expiration'!A$1:E$8,4,FALSE),0)</f>
        <v>0</v>
      </c>
      <c r="G704" s="12">
        <f>_xlfn.IFNA(VLOOKUP(A704,'TIF expiration'!$A$1:$B$3,2,FALSE),0)</f>
        <v>0</v>
      </c>
      <c r="H704" s="49">
        <v>0.91639999999999999</v>
      </c>
      <c r="I704">
        <v>0.96640000000000004</v>
      </c>
      <c r="J704" s="49">
        <f t="shared" si="42"/>
        <v>5.0000000000000044E-2</v>
      </c>
      <c r="K704" s="49">
        <f t="shared" si="43"/>
        <v>0</v>
      </c>
      <c r="L704" s="49">
        <f t="shared" si="44"/>
        <v>0</v>
      </c>
    </row>
    <row r="705" spans="1:12" x14ac:dyDescent="0.25">
      <c r="A705" s="56">
        <v>172905</v>
      </c>
      <c r="B705" t="s">
        <v>357</v>
      </c>
      <c r="C705" s="12">
        <v>313852380</v>
      </c>
      <c r="D705" s="12">
        <v>313852380</v>
      </c>
      <c r="E705" s="12">
        <f t="shared" si="41"/>
        <v>0</v>
      </c>
      <c r="F705" s="12">
        <f>_xlfn.IFNA(VLOOKUP(A705,'313 expiration'!A$1:E$8,4,FALSE),0)</f>
        <v>0</v>
      </c>
      <c r="G705" s="12">
        <f>_xlfn.IFNA(VLOOKUP(A705,'TIF expiration'!$A$1:$B$3,2,FALSE),0)</f>
        <v>0</v>
      </c>
      <c r="H705" s="49">
        <v>0.91639999999999999</v>
      </c>
      <c r="I705">
        <v>0.96640000000000004</v>
      </c>
      <c r="J705" s="49">
        <f t="shared" si="42"/>
        <v>5.0000000000000044E-2</v>
      </c>
      <c r="K705" s="49">
        <f t="shared" si="43"/>
        <v>0</v>
      </c>
      <c r="L705" s="49">
        <f t="shared" si="44"/>
        <v>0</v>
      </c>
    </row>
    <row r="706" spans="1:12" x14ac:dyDescent="0.25">
      <c r="A706" s="56">
        <v>173901</v>
      </c>
      <c r="B706" t="s">
        <v>356</v>
      </c>
      <c r="C706" s="12">
        <v>118512408</v>
      </c>
      <c r="D706" s="12">
        <v>118512408</v>
      </c>
      <c r="E706" s="12">
        <f t="shared" si="41"/>
        <v>0</v>
      </c>
      <c r="F706" s="12">
        <f>_xlfn.IFNA(VLOOKUP(A706,'313 expiration'!A$1:E$8,4,FALSE),0)</f>
        <v>0</v>
      </c>
      <c r="G706" s="12">
        <f>_xlfn.IFNA(VLOOKUP(A706,'TIF expiration'!$A$1:$B$3,2,FALSE),0)</f>
        <v>0</v>
      </c>
      <c r="H706" s="49">
        <v>0.91639999999999999</v>
      </c>
      <c r="I706">
        <v>1.0547</v>
      </c>
      <c r="J706" s="49">
        <f t="shared" si="42"/>
        <v>0.08</v>
      </c>
      <c r="K706" s="49">
        <f t="shared" si="43"/>
        <v>5.8299999999999977E-2</v>
      </c>
      <c r="L706" s="49">
        <f t="shared" si="44"/>
        <v>0</v>
      </c>
    </row>
    <row r="707" spans="1:12" x14ac:dyDescent="0.25">
      <c r="A707" s="56">
        <v>174901</v>
      </c>
      <c r="B707" t="s">
        <v>355</v>
      </c>
      <c r="C707" s="12">
        <v>250564404</v>
      </c>
      <c r="D707" s="12">
        <v>246963124</v>
      </c>
      <c r="E707" s="12">
        <f t="shared" ref="E707:E770" si="45">(C707-D707)*2</f>
        <v>7202560</v>
      </c>
      <c r="F707" s="12">
        <f>_xlfn.IFNA(VLOOKUP(A707,'313 expiration'!A$1:E$8,4,FALSE),0)</f>
        <v>0</v>
      </c>
      <c r="G707" s="12">
        <f>_xlfn.IFNA(VLOOKUP(A707,'TIF expiration'!$A$1:$B$3,2,FALSE),0)</f>
        <v>0</v>
      </c>
      <c r="H707" s="49">
        <v>0.85940000000000005</v>
      </c>
      <c r="I707">
        <v>0.95300000000000007</v>
      </c>
      <c r="J707" s="49">
        <f t="shared" ref="J707:J770" si="46">MAX(0,MIN(0.08,I707-H707))</f>
        <v>0.08</v>
      </c>
      <c r="K707" s="49">
        <f t="shared" ref="K707:K770" si="47">MIN(0.09,I707-H707-J707)</f>
        <v>1.3600000000000015E-2</v>
      </c>
      <c r="L707" s="49">
        <f t="shared" si="44"/>
        <v>0</v>
      </c>
    </row>
    <row r="708" spans="1:12" x14ac:dyDescent="0.25">
      <c r="A708" s="56">
        <v>174902</v>
      </c>
      <c r="B708" t="s">
        <v>354</v>
      </c>
      <c r="C708" s="12">
        <v>516875519</v>
      </c>
      <c r="D708" s="12">
        <v>509620344</v>
      </c>
      <c r="E708" s="12">
        <f t="shared" si="45"/>
        <v>14510350</v>
      </c>
      <c r="F708" s="12">
        <f>_xlfn.IFNA(VLOOKUP(A708,'313 expiration'!A$1:E$8,4,FALSE),0)</f>
        <v>0</v>
      </c>
      <c r="G708" s="12">
        <f>_xlfn.IFNA(VLOOKUP(A708,'TIF expiration'!$A$1:$B$3,2,FALSE),0)</f>
        <v>0</v>
      </c>
      <c r="H708" s="49">
        <v>0.91639999999999999</v>
      </c>
      <c r="I708">
        <v>0.96640000000000004</v>
      </c>
      <c r="J708" s="49">
        <f t="shared" si="46"/>
        <v>5.0000000000000044E-2</v>
      </c>
      <c r="K708" s="49">
        <f t="shared" si="47"/>
        <v>0</v>
      </c>
      <c r="L708" s="49">
        <f t="shared" si="44"/>
        <v>0</v>
      </c>
    </row>
    <row r="709" spans="1:12" x14ac:dyDescent="0.25">
      <c r="A709" s="56">
        <v>174903</v>
      </c>
      <c r="B709" t="s">
        <v>353</v>
      </c>
      <c r="C709" s="12">
        <v>155016720</v>
      </c>
      <c r="D709" s="12">
        <v>147568760</v>
      </c>
      <c r="E709" s="12">
        <f t="shared" si="45"/>
        <v>14895920</v>
      </c>
      <c r="F709" s="12">
        <f>_xlfn.IFNA(VLOOKUP(A709,'313 expiration'!A$1:E$8,4,FALSE),0)</f>
        <v>0</v>
      </c>
      <c r="G709" s="12">
        <f>_xlfn.IFNA(VLOOKUP(A709,'TIF expiration'!$A$1:$B$3,2,FALSE),0)</f>
        <v>0</v>
      </c>
      <c r="H709" s="49">
        <v>0.91639999999999999</v>
      </c>
      <c r="I709">
        <v>1.0547</v>
      </c>
      <c r="J709" s="49">
        <f t="shared" si="46"/>
        <v>0.08</v>
      </c>
      <c r="K709" s="49">
        <f t="shared" si="47"/>
        <v>5.8299999999999977E-2</v>
      </c>
      <c r="L709" s="49">
        <f t="shared" si="44"/>
        <v>0</v>
      </c>
    </row>
    <row r="710" spans="1:12" x14ac:dyDescent="0.25">
      <c r="A710" s="56">
        <v>174904</v>
      </c>
      <c r="B710" t="s">
        <v>352</v>
      </c>
      <c r="C710" s="12">
        <v>2485307005</v>
      </c>
      <c r="D710" s="12">
        <v>2375383375</v>
      </c>
      <c r="E710" s="12">
        <f t="shared" si="45"/>
        <v>219847260</v>
      </c>
      <c r="F710" s="12">
        <f>_xlfn.IFNA(VLOOKUP(A710,'313 expiration'!A$1:E$8,4,FALSE),0)</f>
        <v>0</v>
      </c>
      <c r="G710" s="12">
        <f>_xlfn.IFNA(VLOOKUP(A710,'TIF expiration'!$A$1:$B$3,2,FALSE),0)</f>
        <v>0</v>
      </c>
      <c r="H710" s="49">
        <v>0.91639999999999999</v>
      </c>
      <c r="I710">
        <v>1.0547</v>
      </c>
      <c r="J710" s="49">
        <f t="shared" si="46"/>
        <v>0.08</v>
      </c>
      <c r="K710" s="49">
        <f t="shared" si="47"/>
        <v>5.8299999999999977E-2</v>
      </c>
      <c r="L710" s="49">
        <f t="shared" ref="L710:L773" si="48">I710-H710-J710-K710</f>
        <v>0</v>
      </c>
    </row>
    <row r="711" spans="1:12" x14ac:dyDescent="0.25">
      <c r="A711" s="56">
        <v>174906</v>
      </c>
      <c r="B711" t="s">
        <v>351</v>
      </c>
      <c r="C711" s="12">
        <v>263500664</v>
      </c>
      <c r="D711" s="12">
        <v>256293584</v>
      </c>
      <c r="E711" s="12">
        <f t="shared" si="45"/>
        <v>14414160</v>
      </c>
      <c r="F711" s="12">
        <f>_xlfn.IFNA(VLOOKUP(A711,'313 expiration'!A$1:E$8,4,FALSE),0)</f>
        <v>0</v>
      </c>
      <c r="G711" s="12">
        <f>_xlfn.IFNA(VLOOKUP(A711,'TIF expiration'!$A$1:$B$3,2,FALSE),0)</f>
        <v>0</v>
      </c>
      <c r="H711" s="49">
        <v>0.83099999999999996</v>
      </c>
      <c r="I711">
        <v>0.92980000000000007</v>
      </c>
      <c r="J711" s="49">
        <f t="shared" si="46"/>
        <v>0.08</v>
      </c>
      <c r="K711" s="49">
        <f t="shared" si="47"/>
        <v>1.8800000000000108E-2</v>
      </c>
      <c r="L711" s="49">
        <f t="shared" si="48"/>
        <v>0</v>
      </c>
    </row>
    <row r="712" spans="1:12" x14ac:dyDescent="0.25">
      <c r="A712" s="56">
        <v>174908</v>
      </c>
      <c r="B712" t="s">
        <v>350</v>
      </c>
      <c r="C712" s="12">
        <v>164468198</v>
      </c>
      <c r="D712" s="12">
        <v>152643438</v>
      </c>
      <c r="E712" s="12">
        <f t="shared" si="45"/>
        <v>23649520</v>
      </c>
      <c r="F712" s="12">
        <f>_xlfn.IFNA(VLOOKUP(A712,'313 expiration'!A$1:E$8,4,FALSE),0)</f>
        <v>0</v>
      </c>
      <c r="G712" s="12">
        <f>_xlfn.IFNA(VLOOKUP(A712,'TIF expiration'!$A$1:$B$3,2,FALSE),0)</f>
        <v>0</v>
      </c>
      <c r="H712" s="49">
        <v>0.91639999999999999</v>
      </c>
      <c r="I712">
        <v>0.96640000000000004</v>
      </c>
      <c r="J712" s="49">
        <f t="shared" si="46"/>
        <v>5.0000000000000044E-2</v>
      </c>
      <c r="K712" s="49">
        <f t="shared" si="47"/>
        <v>0</v>
      </c>
      <c r="L712" s="49">
        <f t="shared" si="48"/>
        <v>0</v>
      </c>
    </row>
    <row r="713" spans="1:12" x14ac:dyDescent="0.25">
      <c r="A713" s="56">
        <v>174909</v>
      </c>
      <c r="B713" t="s">
        <v>349</v>
      </c>
      <c r="C713" s="12">
        <v>78459223</v>
      </c>
      <c r="D713" s="12">
        <v>74605938</v>
      </c>
      <c r="E713" s="12">
        <f t="shared" si="45"/>
        <v>7706570</v>
      </c>
      <c r="F713" s="12">
        <f>_xlfn.IFNA(VLOOKUP(A713,'313 expiration'!A$1:E$8,4,FALSE),0)</f>
        <v>0</v>
      </c>
      <c r="G713" s="12">
        <f>_xlfn.IFNA(VLOOKUP(A713,'TIF expiration'!$A$1:$B$3,2,FALSE),0)</f>
        <v>0</v>
      </c>
      <c r="H713" s="49">
        <v>0.91639999999999999</v>
      </c>
      <c r="I713">
        <v>1.0547</v>
      </c>
      <c r="J713" s="49">
        <f t="shared" si="46"/>
        <v>0.08</v>
      </c>
      <c r="K713" s="49">
        <f t="shared" si="47"/>
        <v>5.8299999999999977E-2</v>
      </c>
      <c r="L713" s="49">
        <f t="shared" si="48"/>
        <v>0</v>
      </c>
    </row>
    <row r="714" spans="1:12" x14ac:dyDescent="0.25">
      <c r="A714" s="56">
        <v>174910</v>
      </c>
      <c r="B714" t="s">
        <v>348</v>
      </c>
      <c r="C714" s="12">
        <v>79673371</v>
      </c>
      <c r="D714" s="12">
        <v>75764746</v>
      </c>
      <c r="E714" s="12">
        <f t="shared" si="45"/>
        <v>7817250</v>
      </c>
      <c r="F714" s="12">
        <f>_xlfn.IFNA(VLOOKUP(A714,'313 expiration'!A$1:E$8,4,FALSE),0)</f>
        <v>0</v>
      </c>
      <c r="G714" s="12">
        <f>_xlfn.IFNA(VLOOKUP(A714,'TIF expiration'!$A$1:$B$3,2,FALSE),0)</f>
        <v>0</v>
      </c>
      <c r="H714" s="49">
        <v>0.91639999999999999</v>
      </c>
      <c r="I714">
        <v>1.0547</v>
      </c>
      <c r="J714" s="49">
        <f t="shared" si="46"/>
        <v>0.08</v>
      </c>
      <c r="K714" s="49">
        <f t="shared" si="47"/>
        <v>5.8299999999999977E-2</v>
      </c>
      <c r="L714" s="49">
        <f t="shared" si="48"/>
        <v>0</v>
      </c>
    </row>
    <row r="715" spans="1:12" x14ac:dyDescent="0.25">
      <c r="A715" s="56">
        <v>174911</v>
      </c>
      <c r="B715" t="s">
        <v>347</v>
      </c>
      <c r="C715" s="12">
        <v>174922532</v>
      </c>
      <c r="D715" s="12">
        <v>164543197</v>
      </c>
      <c r="E715" s="12">
        <f t="shared" si="45"/>
        <v>20758670</v>
      </c>
      <c r="F715" s="12">
        <f>_xlfn.IFNA(VLOOKUP(A715,'313 expiration'!A$1:E$8,4,FALSE),0)</f>
        <v>0</v>
      </c>
      <c r="G715" s="12">
        <f>_xlfn.IFNA(VLOOKUP(A715,'TIF expiration'!$A$1:$B$3,2,FALSE),0)</f>
        <v>0</v>
      </c>
      <c r="H715" s="49">
        <v>0.91220000000000001</v>
      </c>
      <c r="I715">
        <v>0.96220000000000006</v>
      </c>
      <c r="J715" s="49">
        <f t="shared" si="46"/>
        <v>5.0000000000000044E-2</v>
      </c>
      <c r="K715" s="49">
        <f t="shared" si="47"/>
        <v>0</v>
      </c>
      <c r="L715" s="49">
        <f t="shared" si="48"/>
        <v>0</v>
      </c>
    </row>
    <row r="716" spans="1:12" x14ac:dyDescent="0.25">
      <c r="A716" s="56">
        <v>175902</v>
      </c>
      <c r="B716" t="s">
        <v>346</v>
      </c>
      <c r="C716" s="12">
        <v>270121686</v>
      </c>
      <c r="D716" s="12">
        <v>270121686</v>
      </c>
      <c r="E716" s="12">
        <f t="shared" si="45"/>
        <v>0</v>
      </c>
      <c r="F716" s="12">
        <f>_xlfn.IFNA(VLOOKUP(A716,'313 expiration'!A$1:E$8,4,FALSE),0)</f>
        <v>0</v>
      </c>
      <c r="G716" s="12">
        <f>_xlfn.IFNA(VLOOKUP(A716,'TIF expiration'!$A$1:$B$3,2,FALSE),0)</f>
        <v>0</v>
      </c>
      <c r="H716" s="49">
        <v>0.82469999999999999</v>
      </c>
      <c r="I716">
        <v>0.90470000000000006</v>
      </c>
      <c r="J716" s="49">
        <f t="shared" si="46"/>
        <v>0.08</v>
      </c>
      <c r="K716" s="49">
        <f t="shared" si="47"/>
        <v>6.9388939039072284E-17</v>
      </c>
      <c r="L716" s="49">
        <f t="shared" si="48"/>
        <v>0</v>
      </c>
    </row>
    <row r="717" spans="1:12" x14ac:dyDescent="0.25">
      <c r="A717" s="56">
        <v>175903</v>
      </c>
      <c r="B717" t="s">
        <v>345</v>
      </c>
      <c r="C717" s="12">
        <v>2175437661</v>
      </c>
      <c r="D717" s="12">
        <v>2175437661</v>
      </c>
      <c r="E717" s="12">
        <f t="shared" si="45"/>
        <v>0</v>
      </c>
      <c r="F717" s="12">
        <f>_xlfn.IFNA(VLOOKUP(A717,'313 expiration'!A$1:E$8,4,FALSE),0)</f>
        <v>0</v>
      </c>
      <c r="G717" s="12">
        <f>_xlfn.IFNA(VLOOKUP(A717,'TIF expiration'!$A$1:$B$3,2,FALSE),0)</f>
        <v>0</v>
      </c>
      <c r="H717" s="49">
        <v>0.91639999999999999</v>
      </c>
      <c r="I717">
        <v>0.96640000000000004</v>
      </c>
      <c r="J717" s="49">
        <f t="shared" si="46"/>
        <v>5.0000000000000044E-2</v>
      </c>
      <c r="K717" s="49">
        <f t="shared" si="47"/>
        <v>0</v>
      </c>
      <c r="L717" s="49">
        <f t="shared" si="48"/>
        <v>0</v>
      </c>
    </row>
    <row r="718" spans="1:12" x14ac:dyDescent="0.25">
      <c r="A718" s="56">
        <v>175904</v>
      </c>
      <c r="B718" t="s">
        <v>344</v>
      </c>
      <c r="C718" s="12">
        <v>204291284</v>
      </c>
      <c r="D718" s="12">
        <v>204291284</v>
      </c>
      <c r="E718" s="12">
        <f t="shared" si="45"/>
        <v>0</v>
      </c>
      <c r="F718" s="12">
        <f>_xlfn.IFNA(VLOOKUP(A718,'313 expiration'!A$1:E$8,4,FALSE),0)</f>
        <v>0</v>
      </c>
      <c r="G718" s="12">
        <f>_xlfn.IFNA(VLOOKUP(A718,'TIF expiration'!$A$1:$B$3,2,FALSE),0)</f>
        <v>0</v>
      </c>
      <c r="H718" s="49">
        <v>0.84540000000000004</v>
      </c>
      <c r="I718">
        <v>0.90540000000000009</v>
      </c>
      <c r="J718" s="49">
        <f t="shared" si="46"/>
        <v>6.0000000000000053E-2</v>
      </c>
      <c r="K718" s="49">
        <f t="shared" si="47"/>
        <v>0</v>
      </c>
      <c r="L718" s="49">
        <f t="shared" si="48"/>
        <v>0</v>
      </c>
    </row>
    <row r="719" spans="1:12" x14ac:dyDescent="0.25">
      <c r="A719" s="56">
        <v>175905</v>
      </c>
      <c r="B719" t="s">
        <v>343</v>
      </c>
      <c r="C719" s="12">
        <v>211656551</v>
      </c>
      <c r="D719" s="12">
        <v>211656551</v>
      </c>
      <c r="E719" s="12">
        <f t="shared" si="45"/>
        <v>0</v>
      </c>
      <c r="F719" s="12">
        <f>_xlfn.IFNA(VLOOKUP(A719,'313 expiration'!A$1:E$8,4,FALSE),0)</f>
        <v>0</v>
      </c>
      <c r="G719" s="12">
        <f>_xlfn.IFNA(VLOOKUP(A719,'TIF expiration'!$A$1:$B$3,2,FALSE),0)</f>
        <v>0</v>
      </c>
      <c r="H719" s="49">
        <v>0.82469999999999999</v>
      </c>
      <c r="I719">
        <v>0.96300000000000008</v>
      </c>
      <c r="J719" s="49">
        <f t="shared" si="46"/>
        <v>0.08</v>
      </c>
      <c r="K719" s="49">
        <f t="shared" si="47"/>
        <v>5.8300000000000088E-2</v>
      </c>
      <c r="L719" s="49">
        <f t="shared" si="48"/>
        <v>0</v>
      </c>
    </row>
    <row r="720" spans="1:12" x14ac:dyDescent="0.25">
      <c r="A720" s="56">
        <v>175907</v>
      </c>
      <c r="B720" t="s">
        <v>342</v>
      </c>
      <c r="C720" s="12">
        <v>372063454</v>
      </c>
      <c r="D720" s="12">
        <v>372063454</v>
      </c>
      <c r="E720" s="12">
        <f t="shared" si="45"/>
        <v>0</v>
      </c>
      <c r="F720" s="12">
        <f>_xlfn.IFNA(VLOOKUP(A720,'313 expiration'!A$1:E$8,4,FALSE),0)</f>
        <v>0</v>
      </c>
      <c r="G720" s="12">
        <f>_xlfn.IFNA(VLOOKUP(A720,'TIF expiration'!$A$1:$B$3,2,FALSE),0)</f>
        <v>0</v>
      </c>
      <c r="H720" s="49">
        <v>0.85909999999999997</v>
      </c>
      <c r="I720">
        <v>0.90910000000000002</v>
      </c>
      <c r="J720" s="49">
        <f t="shared" si="46"/>
        <v>5.0000000000000044E-2</v>
      </c>
      <c r="K720" s="49">
        <f t="shared" si="47"/>
        <v>0</v>
      </c>
      <c r="L720" s="49">
        <f t="shared" si="48"/>
        <v>0</v>
      </c>
    </row>
    <row r="721" spans="1:12" x14ac:dyDescent="0.25">
      <c r="A721" s="56">
        <v>175910</v>
      </c>
      <c r="B721" t="s">
        <v>341</v>
      </c>
      <c r="C721" s="12">
        <v>517342821</v>
      </c>
      <c r="D721" s="12">
        <v>517342821</v>
      </c>
      <c r="E721" s="12">
        <f t="shared" si="45"/>
        <v>0</v>
      </c>
      <c r="F721" s="12">
        <f>_xlfn.IFNA(VLOOKUP(A721,'313 expiration'!A$1:E$8,4,FALSE),0)</f>
        <v>0</v>
      </c>
      <c r="G721" s="12">
        <f>_xlfn.IFNA(VLOOKUP(A721,'TIF expiration'!$A$1:$B$3,2,FALSE),0)</f>
        <v>0</v>
      </c>
      <c r="H721" s="49">
        <v>0.88019999999999998</v>
      </c>
      <c r="I721">
        <v>0.93020000000000003</v>
      </c>
      <c r="J721" s="49">
        <f t="shared" si="46"/>
        <v>5.0000000000000044E-2</v>
      </c>
      <c r="K721" s="49">
        <f t="shared" si="47"/>
        <v>0</v>
      </c>
      <c r="L721" s="49">
        <f t="shared" si="48"/>
        <v>0</v>
      </c>
    </row>
    <row r="722" spans="1:12" x14ac:dyDescent="0.25">
      <c r="A722" s="56">
        <v>175911</v>
      </c>
      <c r="B722" t="s">
        <v>340</v>
      </c>
      <c r="C722" s="12">
        <v>179052971</v>
      </c>
      <c r="D722" s="12">
        <v>179052971</v>
      </c>
      <c r="E722" s="12">
        <f t="shared" si="45"/>
        <v>0</v>
      </c>
      <c r="F722" s="12">
        <f>_xlfn.IFNA(VLOOKUP(A722,'313 expiration'!A$1:E$8,4,FALSE),0)</f>
        <v>0</v>
      </c>
      <c r="G722" s="12">
        <f>_xlfn.IFNA(VLOOKUP(A722,'TIF expiration'!$A$1:$B$3,2,FALSE),0)</f>
        <v>0</v>
      </c>
      <c r="H722" s="49">
        <v>0.83150000000000002</v>
      </c>
      <c r="I722">
        <v>0.9698</v>
      </c>
      <c r="J722" s="49">
        <f t="shared" si="46"/>
        <v>0.08</v>
      </c>
      <c r="K722" s="49">
        <f t="shared" si="47"/>
        <v>5.8299999999999977E-2</v>
      </c>
      <c r="L722" s="49">
        <f t="shared" si="48"/>
        <v>0</v>
      </c>
    </row>
    <row r="723" spans="1:12" x14ac:dyDescent="0.25">
      <c r="A723" s="56">
        <v>176901</v>
      </c>
      <c r="B723" t="s">
        <v>339</v>
      </c>
      <c r="C723" s="12">
        <v>251986281</v>
      </c>
      <c r="D723" s="12">
        <v>244699851</v>
      </c>
      <c r="E723" s="12">
        <f t="shared" si="45"/>
        <v>14572860</v>
      </c>
      <c r="F723" s="12">
        <f>_xlfn.IFNA(VLOOKUP(A723,'313 expiration'!A$1:E$8,4,FALSE),0)</f>
        <v>0</v>
      </c>
      <c r="G723" s="12">
        <f>_xlfn.IFNA(VLOOKUP(A723,'TIF expiration'!$A$1:$B$3,2,FALSE),0)</f>
        <v>0</v>
      </c>
      <c r="H723" s="49">
        <v>0.91639999999999999</v>
      </c>
      <c r="I723">
        <v>1.0547</v>
      </c>
      <c r="J723" s="49">
        <f t="shared" si="46"/>
        <v>0.08</v>
      </c>
      <c r="K723" s="49">
        <f t="shared" si="47"/>
        <v>5.8299999999999977E-2</v>
      </c>
      <c r="L723" s="49">
        <f t="shared" si="48"/>
        <v>0</v>
      </c>
    </row>
    <row r="724" spans="1:12" x14ac:dyDescent="0.25">
      <c r="A724" s="56">
        <v>176902</v>
      </c>
      <c r="B724" t="s">
        <v>338</v>
      </c>
      <c r="C724" s="12">
        <v>325692323</v>
      </c>
      <c r="D724" s="12">
        <v>312907136</v>
      </c>
      <c r="E724" s="12">
        <f t="shared" si="45"/>
        <v>25570374</v>
      </c>
      <c r="F724" s="12">
        <f>_xlfn.IFNA(VLOOKUP(A724,'313 expiration'!A$1:E$8,4,FALSE),0)</f>
        <v>0</v>
      </c>
      <c r="G724" s="12">
        <f>_xlfn.IFNA(VLOOKUP(A724,'TIF expiration'!$A$1:$B$3,2,FALSE),0)</f>
        <v>0</v>
      </c>
      <c r="H724" s="49">
        <v>0.88300000000000001</v>
      </c>
      <c r="I724">
        <v>1.0213000000000001</v>
      </c>
      <c r="J724" s="49">
        <f t="shared" si="46"/>
        <v>0.08</v>
      </c>
      <c r="K724" s="49">
        <f t="shared" si="47"/>
        <v>5.8300000000000088E-2</v>
      </c>
      <c r="L724" s="49">
        <f t="shared" si="48"/>
        <v>0</v>
      </c>
    </row>
    <row r="725" spans="1:12" x14ac:dyDescent="0.25">
      <c r="A725" s="56">
        <v>176903</v>
      </c>
      <c r="B725" t="s">
        <v>337</v>
      </c>
      <c r="C725" s="12">
        <v>720997521</v>
      </c>
      <c r="D725" s="12">
        <v>712405857</v>
      </c>
      <c r="E725" s="12">
        <f t="shared" si="45"/>
        <v>17183328</v>
      </c>
      <c r="F725" s="12">
        <f>_xlfn.IFNA(VLOOKUP(A725,'313 expiration'!A$1:E$8,4,FALSE),0)</f>
        <v>0</v>
      </c>
      <c r="G725" s="12">
        <f>_xlfn.IFNA(VLOOKUP(A725,'TIF expiration'!$A$1:$B$3,2,FALSE),0)</f>
        <v>0</v>
      </c>
      <c r="H725" s="49">
        <v>0.82469999999999999</v>
      </c>
      <c r="I725">
        <v>0.87470000000000003</v>
      </c>
      <c r="J725" s="49">
        <f t="shared" si="46"/>
        <v>5.0000000000000044E-2</v>
      </c>
      <c r="K725" s="49">
        <f t="shared" si="47"/>
        <v>0</v>
      </c>
      <c r="L725" s="49">
        <f t="shared" si="48"/>
        <v>0</v>
      </c>
    </row>
    <row r="726" spans="1:12" x14ac:dyDescent="0.25">
      <c r="A726" s="56">
        <v>177901</v>
      </c>
      <c r="B726" t="s">
        <v>336</v>
      </c>
      <c r="C726" s="12">
        <v>316125761</v>
      </c>
      <c r="D726" s="12">
        <v>316125761</v>
      </c>
      <c r="E726" s="12">
        <f t="shared" si="45"/>
        <v>0</v>
      </c>
      <c r="F726" s="12">
        <f>_xlfn.IFNA(VLOOKUP(A726,'313 expiration'!A$1:E$8,4,FALSE),0)</f>
        <v>0</v>
      </c>
      <c r="G726" s="12">
        <f>_xlfn.IFNA(VLOOKUP(A726,'TIF expiration'!$A$1:$B$3,2,FALSE),0)</f>
        <v>0</v>
      </c>
      <c r="H726" s="49">
        <v>0.9032</v>
      </c>
      <c r="I726">
        <v>1.0415000000000001</v>
      </c>
      <c r="J726" s="49">
        <f t="shared" si="46"/>
        <v>0.08</v>
      </c>
      <c r="K726" s="49">
        <f t="shared" si="47"/>
        <v>5.8300000000000088E-2</v>
      </c>
      <c r="L726" s="49">
        <f t="shared" si="48"/>
        <v>0</v>
      </c>
    </row>
    <row r="727" spans="1:12" x14ac:dyDescent="0.25">
      <c r="A727" s="56">
        <v>177902</v>
      </c>
      <c r="B727" t="s">
        <v>335</v>
      </c>
      <c r="C727" s="12">
        <v>910002168</v>
      </c>
      <c r="D727" s="12">
        <v>910002168</v>
      </c>
      <c r="E727" s="12">
        <f t="shared" si="45"/>
        <v>0</v>
      </c>
      <c r="F727" s="12">
        <f>_xlfn.IFNA(VLOOKUP(A727,'313 expiration'!A$1:E$8,4,FALSE),0)</f>
        <v>0</v>
      </c>
      <c r="G727" s="12">
        <f>_xlfn.IFNA(VLOOKUP(A727,'TIF expiration'!$A$1:$B$3,2,FALSE),0)</f>
        <v>0</v>
      </c>
      <c r="H727" s="49">
        <v>0.90990000000000004</v>
      </c>
      <c r="I727">
        <v>0.99960000000000004</v>
      </c>
      <c r="J727" s="49">
        <f t="shared" si="46"/>
        <v>0.08</v>
      </c>
      <c r="K727" s="49">
        <f t="shared" si="47"/>
        <v>9.7000000000000003E-3</v>
      </c>
      <c r="L727" s="49">
        <f t="shared" si="48"/>
        <v>0</v>
      </c>
    </row>
    <row r="728" spans="1:12" x14ac:dyDescent="0.25">
      <c r="A728" s="56">
        <v>177903</v>
      </c>
      <c r="B728" t="s">
        <v>334</v>
      </c>
      <c r="C728" s="12">
        <v>794053116</v>
      </c>
      <c r="D728" s="12">
        <v>794053116</v>
      </c>
      <c r="E728" s="12">
        <f t="shared" si="45"/>
        <v>0</v>
      </c>
      <c r="F728" s="12">
        <f>_xlfn.IFNA(VLOOKUP(A728,'313 expiration'!A$1:E$8,4,FALSE),0)</f>
        <v>0</v>
      </c>
      <c r="G728" s="12">
        <f>_xlfn.IFNA(VLOOKUP(A728,'TIF expiration'!$A$1:$B$3,2,FALSE),0)</f>
        <v>0</v>
      </c>
      <c r="H728" s="49">
        <v>0.87790000000000001</v>
      </c>
      <c r="I728">
        <v>0.92790000000000006</v>
      </c>
      <c r="J728" s="49">
        <f t="shared" si="46"/>
        <v>5.0000000000000044E-2</v>
      </c>
      <c r="K728" s="49">
        <f t="shared" si="47"/>
        <v>0</v>
      </c>
      <c r="L728" s="49">
        <f t="shared" si="48"/>
        <v>0</v>
      </c>
    </row>
    <row r="729" spans="1:12" x14ac:dyDescent="0.25">
      <c r="A729" s="56">
        <v>177905</v>
      </c>
      <c r="B729" t="s">
        <v>333</v>
      </c>
      <c r="C729" s="12">
        <v>304955487</v>
      </c>
      <c r="D729" s="12">
        <v>304955487</v>
      </c>
      <c r="E729" s="12">
        <f t="shared" si="45"/>
        <v>0</v>
      </c>
      <c r="F729" s="12">
        <f>_xlfn.IFNA(VLOOKUP(A729,'313 expiration'!A$1:E$8,4,FALSE),0)</f>
        <v>0</v>
      </c>
      <c r="G729" s="12">
        <f>_xlfn.IFNA(VLOOKUP(A729,'TIF expiration'!$A$1:$B$3,2,FALSE),0)</f>
        <v>0</v>
      </c>
      <c r="H729" s="49">
        <v>0.86260000000000003</v>
      </c>
      <c r="I729">
        <v>0.99440000000000006</v>
      </c>
      <c r="J729" s="49">
        <f t="shared" si="46"/>
        <v>0.08</v>
      </c>
      <c r="K729" s="49">
        <f t="shared" si="47"/>
        <v>5.1800000000000027E-2</v>
      </c>
      <c r="L729" s="49">
        <f t="shared" si="48"/>
        <v>0</v>
      </c>
    </row>
    <row r="730" spans="1:12" x14ac:dyDescent="0.25">
      <c r="A730" s="56">
        <v>178901</v>
      </c>
      <c r="B730" t="s">
        <v>332</v>
      </c>
      <c r="C730" s="12">
        <v>186069286</v>
      </c>
      <c r="D730" s="12">
        <v>186069286</v>
      </c>
      <c r="E730" s="12">
        <f t="shared" si="45"/>
        <v>0</v>
      </c>
      <c r="F730" s="12">
        <f>_xlfn.IFNA(VLOOKUP(A730,'313 expiration'!A$1:E$8,4,FALSE),0)</f>
        <v>0</v>
      </c>
      <c r="G730" s="12">
        <f>_xlfn.IFNA(VLOOKUP(A730,'TIF expiration'!$A$1:$B$3,2,FALSE),0)</f>
        <v>0</v>
      </c>
      <c r="H730" s="49">
        <v>0.8286</v>
      </c>
      <c r="I730">
        <v>0.96690000000000009</v>
      </c>
      <c r="J730" s="49">
        <f t="shared" si="46"/>
        <v>0.08</v>
      </c>
      <c r="K730" s="49">
        <f t="shared" si="47"/>
        <v>5.8300000000000088E-2</v>
      </c>
      <c r="L730" s="49">
        <f t="shared" si="48"/>
        <v>0</v>
      </c>
    </row>
    <row r="731" spans="1:12" x14ac:dyDescent="0.25">
      <c r="A731" s="56">
        <v>178902</v>
      </c>
      <c r="B731" t="s">
        <v>331</v>
      </c>
      <c r="C731" s="12">
        <v>909156466</v>
      </c>
      <c r="D731" s="12">
        <v>894666847</v>
      </c>
      <c r="E731" s="12">
        <f t="shared" si="45"/>
        <v>28979238</v>
      </c>
      <c r="F731" s="12">
        <f>_xlfn.IFNA(VLOOKUP(A731,'313 expiration'!A$1:E$8,4,FALSE),0)</f>
        <v>0</v>
      </c>
      <c r="G731" s="12">
        <f>_xlfn.IFNA(VLOOKUP(A731,'TIF expiration'!$A$1:$B$3,2,FALSE),0)</f>
        <v>0</v>
      </c>
      <c r="H731" s="49">
        <v>0.82469999999999999</v>
      </c>
      <c r="I731">
        <v>0.87470000000000003</v>
      </c>
      <c r="J731" s="49">
        <f t="shared" si="46"/>
        <v>5.0000000000000044E-2</v>
      </c>
      <c r="K731" s="49">
        <f t="shared" si="47"/>
        <v>0</v>
      </c>
      <c r="L731" s="49">
        <f t="shared" si="48"/>
        <v>0</v>
      </c>
    </row>
    <row r="732" spans="1:12" x14ac:dyDescent="0.25">
      <c r="A732" s="56">
        <v>178903</v>
      </c>
      <c r="B732" t="s">
        <v>330</v>
      </c>
      <c r="C732" s="12">
        <v>1859652673</v>
      </c>
      <c r="D732" s="12">
        <v>1859652673</v>
      </c>
      <c r="E732" s="12">
        <f t="shared" si="45"/>
        <v>0</v>
      </c>
      <c r="F732" s="12">
        <f>_xlfn.IFNA(VLOOKUP(A732,'313 expiration'!A$1:E$8,4,FALSE),0)</f>
        <v>0</v>
      </c>
      <c r="G732" s="12">
        <f>_xlfn.IFNA(VLOOKUP(A732,'TIF expiration'!$A$1:$B$3,2,FALSE),0)</f>
        <v>0</v>
      </c>
      <c r="H732" s="49">
        <v>0.85319999999999996</v>
      </c>
      <c r="I732">
        <v>0.99150000000000005</v>
      </c>
      <c r="J732" s="49">
        <f t="shared" si="46"/>
        <v>0.08</v>
      </c>
      <c r="K732" s="49">
        <f t="shared" si="47"/>
        <v>5.8300000000000088E-2</v>
      </c>
      <c r="L732" s="49">
        <f t="shared" si="48"/>
        <v>0</v>
      </c>
    </row>
    <row r="733" spans="1:12" x14ac:dyDescent="0.25">
      <c r="A733" s="56">
        <v>178904</v>
      </c>
      <c r="B733" t="s">
        <v>329</v>
      </c>
      <c r="C733" s="12">
        <v>17454184025</v>
      </c>
      <c r="D733" s="12">
        <v>17454184025</v>
      </c>
      <c r="E733" s="12">
        <f t="shared" si="45"/>
        <v>0</v>
      </c>
      <c r="F733" s="12">
        <f>_xlfn.IFNA(VLOOKUP(A733,'313 expiration'!A$1:E$8,4,FALSE),0)</f>
        <v>0</v>
      </c>
      <c r="G733" s="12">
        <f>_xlfn.IFNA(VLOOKUP(A733,'TIF expiration'!$A$1:$B$3,2,FALSE),0)</f>
        <v>0</v>
      </c>
      <c r="H733" s="49">
        <v>0.91639999999999999</v>
      </c>
      <c r="I733">
        <v>0.97640000000000005</v>
      </c>
      <c r="J733" s="49">
        <f t="shared" si="46"/>
        <v>6.0000000000000053E-2</v>
      </c>
      <c r="K733" s="49">
        <f t="shared" si="47"/>
        <v>0</v>
      </c>
      <c r="L733" s="49">
        <f t="shared" si="48"/>
        <v>0</v>
      </c>
    </row>
    <row r="734" spans="1:12" x14ac:dyDescent="0.25">
      <c r="A734" s="56">
        <v>178905</v>
      </c>
      <c r="B734" t="s">
        <v>328</v>
      </c>
      <c r="C734" s="12">
        <v>80750825</v>
      </c>
      <c r="D734" s="12">
        <v>80750825</v>
      </c>
      <c r="E734" s="12">
        <f t="shared" si="45"/>
        <v>0</v>
      </c>
      <c r="F734" s="12">
        <f>_xlfn.IFNA(VLOOKUP(A734,'313 expiration'!A$1:E$8,4,FALSE),0)</f>
        <v>0</v>
      </c>
      <c r="G734" s="12">
        <f>_xlfn.IFNA(VLOOKUP(A734,'TIF expiration'!$A$1:$B$3,2,FALSE),0)</f>
        <v>0</v>
      </c>
      <c r="H734" s="49">
        <v>0.91639999999999999</v>
      </c>
      <c r="I734">
        <v>0.96640000000000004</v>
      </c>
      <c r="J734" s="49">
        <f t="shared" si="46"/>
        <v>5.0000000000000044E-2</v>
      </c>
      <c r="K734" s="49">
        <f t="shared" si="47"/>
        <v>0</v>
      </c>
      <c r="L734" s="49">
        <f t="shared" si="48"/>
        <v>0</v>
      </c>
    </row>
    <row r="735" spans="1:12" x14ac:dyDescent="0.25">
      <c r="A735" s="56">
        <v>178906</v>
      </c>
      <c r="B735" t="s">
        <v>327</v>
      </c>
      <c r="C735" s="12">
        <v>657452760</v>
      </c>
      <c r="D735" s="12">
        <v>657452760</v>
      </c>
      <c r="E735" s="12">
        <f t="shared" si="45"/>
        <v>0</v>
      </c>
      <c r="F735" s="12">
        <f>_xlfn.IFNA(VLOOKUP(A735,'313 expiration'!A$1:E$8,4,FALSE),0)</f>
        <v>0</v>
      </c>
      <c r="G735" s="12">
        <f>_xlfn.IFNA(VLOOKUP(A735,'TIF expiration'!$A$1:$B$3,2,FALSE),0)</f>
        <v>0</v>
      </c>
      <c r="H735" s="49">
        <v>0.91639999999999999</v>
      </c>
      <c r="I735">
        <v>0.95640000000000003</v>
      </c>
      <c r="J735" s="49">
        <f t="shared" si="46"/>
        <v>4.0000000000000036E-2</v>
      </c>
      <c r="K735" s="49">
        <f t="shared" si="47"/>
        <v>0</v>
      </c>
      <c r="L735" s="49">
        <f t="shared" si="48"/>
        <v>0</v>
      </c>
    </row>
    <row r="736" spans="1:12" x14ac:dyDescent="0.25">
      <c r="A736" s="56">
        <v>178908</v>
      </c>
      <c r="B736" t="s">
        <v>326</v>
      </c>
      <c r="C736" s="12">
        <v>2713466788</v>
      </c>
      <c r="D736" s="12">
        <v>2713466788</v>
      </c>
      <c r="E736" s="12">
        <f t="shared" si="45"/>
        <v>0</v>
      </c>
      <c r="F736" s="12">
        <f>_xlfn.IFNA(VLOOKUP(A736,'313 expiration'!A$1:E$8,4,FALSE),0)</f>
        <v>0</v>
      </c>
      <c r="G736" s="12">
        <f>_xlfn.IFNA(VLOOKUP(A736,'TIF expiration'!$A$1:$B$3,2,FALSE),0)</f>
        <v>0</v>
      </c>
      <c r="H736" s="49">
        <v>0.8921</v>
      </c>
      <c r="I736">
        <v>0.93210000000000004</v>
      </c>
      <c r="J736" s="49">
        <f t="shared" si="46"/>
        <v>4.0000000000000036E-2</v>
      </c>
      <c r="K736" s="49">
        <f t="shared" si="47"/>
        <v>0</v>
      </c>
      <c r="L736" s="49">
        <f t="shared" si="48"/>
        <v>0</v>
      </c>
    </row>
    <row r="737" spans="1:12" x14ac:dyDescent="0.25">
      <c r="A737" s="56">
        <v>178909</v>
      </c>
      <c r="B737" t="s">
        <v>325</v>
      </c>
      <c r="C737" s="12">
        <v>611735637</v>
      </c>
      <c r="D737" s="12">
        <v>611735637</v>
      </c>
      <c r="E737" s="12">
        <f t="shared" si="45"/>
        <v>0</v>
      </c>
      <c r="F737" s="12">
        <f>_xlfn.IFNA(VLOOKUP(A737,'313 expiration'!A$1:E$8,4,FALSE),0)</f>
        <v>0</v>
      </c>
      <c r="G737" s="12">
        <f>_xlfn.IFNA(VLOOKUP(A737,'TIF expiration'!$A$1:$B$3,2,FALSE),0)</f>
        <v>0</v>
      </c>
      <c r="H737" s="49">
        <v>0.90610000000000002</v>
      </c>
      <c r="I737">
        <v>1.0444</v>
      </c>
      <c r="J737" s="49">
        <f t="shared" si="46"/>
        <v>0.08</v>
      </c>
      <c r="K737" s="49">
        <f t="shared" si="47"/>
        <v>5.8299999999999977E-2</v>
      </c>
      <c r="L737" s="49">
        <f t="shared" si="48"/>
        <v>0</v>
      </c>
    </row>
    <row r="738" spans="1:12" x14ac:dyDescent="0.25">
      <c r="A738" s="56">
        <v>178912</v>
      </c>
      <c r="B738" t="s">
        <v>324</v>
      </c>
      <c r="C738" s="12">
        <v>3438438755</v>
      </c>
      <c r="D738" s="12">
        <v>3399172524</v>
      </c>
      <c r="E738" s="12">
        <f t="shared" si="45"/>
        <v>78532462</v>
      </c>
      <c r="F738" s="12">
        <f>_xlfn.IFNA(VLOOKUP(A738,'313 expiration'!A$1:E$8,4,FALSE),0)</f>
        <v>0</v>
      </c>
      <c r="G738" s="12">
        <f>_xlfn.IFNA(VLOOKUP(A738,'TIF expiration'!$A$1:$B$3,2,FALSE),0)</f>
        <v>0</v>
      </c>
      <c r="H738" s="49">
        <v>0.8921</v>
      </c>
      <c r="I738">
        <v>1.0304</v>
      </c>
      <c r="J738" s="49">
        <f t="shared" si="46"/>
        <v>0.08</v>
      </c>
      <c r="K738" s="49">
        <f t="shared" si="47"/>
        <v>5.8299999999999977E-2</v>
      </c>
      <c r="L738" s="49">
        <f t="shared" si="48"/>
        <v>0</v>
      </c>
    </row>
    <row r="739" spans="1:12" x14ac:dyDescent="0.25">
      <c r="A739" s="56">
        <v>178913</v>
      </c>
      <c r="B739" t="s">
        <v>323</v>
      </c>
      <c r="C739" s="12">
        <v>599710203</v>
      </c>
      <c r="D739" s="12">
        <v>599710203</v>
      </c>
      <c r="E739" s="12">
        <f t="shared" si="45"/>
        <v>0</v>
      </c>
      <c r="F739" s="12">
        <f>_xlfn.IFNA(VLOOKUP(A739,'313 expiration'!A$1:E$8,4,FALSE),0)</f>
        <v>0</v>
      </c>
      <c r="G739" s="12">
        <f>_xlfn.IFNA(VLOOKUP(A739,'TIF expiration'!$A$1:$B$3,2,FALSE),0)</f>
        <v>0</v>
      </c>
      <c r="H739" s="49">
        <v>0.91639999999999999</v>
      </c>
      <c r="I739">
        <v>1.0547</v>
      </c>
      <c r="J739" s="49">
        <f t="shared" si="46"/>
        <v>0.08</v>
      </c>
      <c r="K739" s="49">
        <f t="shared" si="47"/>
        <v>5.8299999999999977E-2</v>
      </c>
      <c r="L739" s="49">
        <f t="shared" si="48"/>
        <v>0</v>
      </c>
    </row>
    <row r="740" spans="1:12" x14ac:dyDescent="0.25">
      <c r="A740" s="56">
        <v>178914</v>
      </c>
      <c r="B740" t="s">
        <v>322</v>
      </c>
      <c r="C740" s="12">
        <v>3283569116</v>
      </c>
      <c r="D740" s="12">
        <v>3283569116</v>
      </c>
      <c r="E740" s="12">
        <f t="shared" si="45"/>
        <v>0</v>
      </c>
      <c r="F740" s="12">
        <f>_xlfn.IFNA(VLOOKUP(A740,'313 expiration'!A$1:E$8,4,FALSE),0)</f>
        <v>0</v>
      </c>
      <c r="G740" s="12">
        <f>_xlfn.IFNA(VLOOKUP(A740,'TIF expiration'!$A$1:$B$3,2,FALSE),0)</f>
        <v>0</v>
      </c>
      <c r="H740" s="49">
        <v>0.91639999999999999</v>
      </c>
      <c r="I740">
        <v>0.96640000000000004</v>
      </c>
      <c r="J740" s="49">
        <f t="shared" si="46"/>
        <v>5.0000000000000044E-2</v>
      </c>
      <c r="K740" s="49">
        <f t="shared" si="47"/>
        <v>0</v>
      </c>
      <c r="L740" s="49">
        <f t="shared" si="48"/>
        <v>0</v>
      </c>
    </row>
    <row r="741" spans="1:12" x14ac:dyDescent="0.25">
      <c r="A741" s="56">
        <v>178915</v>
      </c>
      <c r="B741" t="s">
        <v>321</v>
      </c>
      <c r="C741" s="12">
        <v>811918222</v>
      </c>
      <c r="D741" s="12">
        <v>811918222</v>
      </c>
      <c r="E741" s="12">
        <f t="shared" si="45"/>
        <v>0</v>
      </c>
      <c r="F741" s="12">
        <f>_xlfn.IFNA(VLOOKUP(A741,'313 expiration'!A$1:E$8,4,FALSE),0)</f>
        <v>0</v>
      </c>
      <c r="G741" s="12">
        <f>_xlfn.IFNA(VLOOKUP(A741,'TIF expiration'!$A$1:$B$3,2,FALSE),0)</f>
        <v>0</v>
      </c>
      <c r="H741" s="49">
        <v>0.91639999999999999</v>
      </c>
      <c r="I741">
        <v>0.96640000000000004</v>
      </c>
      <c r="J741" s="49">
        <f t="shared" si="46"/>
        <v>5.0000000000000044E-2</v>
      </c>
      <c r="K741" s="49">
        <f t="shared" si="47"/>
        <v>0</v>
      </c>
      <c r="L741" s="49">
        <f t="shared" si="48"/>
        <v>0</v>
      </c>
    </row>
    <row r="742" spans="1:12" x14ac:dyDescent="0.25">
      <c r="A742" s="56">
        <v>179901</v>
      </c>
      <c r="B742" t="s">
        <v>320</v>
      </c>
      <c r="C742" s="12">
        <v>1019486770</v>
      </c>
      <c r="D742" s="12">
        <v>1019486770</v>
      </c>
      <c r="E742" s="12">
        <f t="shared" si="45"/>
        <v>0</v>
      </c>
      <c r="F742" s="12">
        <f>_xlfn.IFNA(VLOOKUP(A742,'313 expiration'!A$1:E$8,4,FALSE),0)</f>
        <v>0</v>
      </c>
      <c r="G742" s="12">
        <f>_xlfn.IFNA(VLOOKUP(A742,'TIF expiration'!$A$1:$B$3,2,FALSE),0)</f>
        <v>0</v>
      </c>
      <c r="H742" s="49">
        <v>0.91639999999999999</v>
      </c>
      <c r="I742">
        <v>0.96640000000000004</v>
      </c>
      <c r="J742" s="49">
        <f t="shared" si="46"/>
        <v>5.0000000000000044E-2</v>
      </c>
      <c r="K742" s="49">
        <f t="shared" si="47"/>
        <v>0</v>
      </c>
      <c r="L742" s="49">
        <f t="shared" si="48"/>
        <v>0</v>
      </c>
    </row>
    <row r="743" spans="1:12" x14ac:dyDescent="0.25">
      <c r="A743" s="56">
        <v>180902</v>
      </c>
      <c r="B743" t="s">
        <v>319</v>
      </c>
      <c r="C743" s="12">
        <v>207368818</v>
      </c>
      <c r="D743" s="12">
        <v>207368818</v>
      </c>
      <c r="E743" s="12">
        <f t="shared" si="45"/>
        <v>0</v>
      </c>
      <c r="F743" s="12">
        <f>_xlfn.IFNA(VLOOKUP(A743,'313 expiration'!A$1:E$8,4,FALSE),0)</f>
        <v>108323744</v>
      </c>
      <c r="G743" s="12">
        <f>_xlfn.IFNA(VLOOKUP(A743,'TIF expiration'!$A$1:$B$3,2,FALSE),0)</f>
        <v>0</v>
      </c>
      <c r="H743" s="49">
        <v>0.82469999999999999</v>
      </c>
      <c r="I743">
        <v>0.87470000000000003</v>
      </c>
      <c r="J743" s="49">
        <f t="shared" si="46"/>
        <v>5.0000000000000044E-2</v>
      </c>
      <c r="K743" s="49">
        <f t="shared" si="47"/>
        <v>0</v>
      </c>
      <c r="L743" s="49">
        <f t="shared" si="48"/>
        <v>0</v>
      </c>
    </row>
    <row r="744" spans="1:12" x14ac:dyDescent="0.25">
      <c r="A744" s="56">
        <v>180903</v>
      </c>
      <c r="B744" t="s">
        <v>318</v>
      </c>
      <c r="C744" s="12">
        <v>62029576</v>
      </c>
      <c r="D744" s="12">
        <v>62029576</v>
      </c>
      <c r="E744" s="12">
        <f t="shared" si="45"/>
        <v>0</v>
      </c>
      <c r="F744" s="12">
        <f>_xlfn.IFNA(VLOOKUP(A744,'313 expiration'!A$1:E$8,4,FALSE),0)</f>
        <v>0</v>
      </c>
      <c r="G744" s="12">
        <f>_xlfn.IFNA(VLOOKUP(A744,'TIF expiration'!$A$1:$B$3,2,FALSE),0)</f>
        <v>0</v>
      </c>
      <c r="H744" s="49">
        <v>0.91639999999999999</v>
      </c>
      <c r="I744">
        <v>0.96640000000000004</v>
      </c>
      <c r="J744" s="49">
        <f t="shared" si="46"/>
        <v>5.0000000000000044E-2</v>
      </c>
      <c r="K744" s="49">
        <f t="shared" si="47"/>
        <v>0</v>
      </c>
      <c r="L744" s="49">
        <f t="shared" si="48"/>
        <v>0</v>
      </c>
    </row>
    <row r="745" spans="1:12" x14ac:dyDescent="0.25">
      <c r="A745" s="56">
        <v>180904</v>
      </c>
      <c r="B745" t="s">
        <v>317</v>
      </c>
      <c r="C745" s="12">
        <v>179610200</v>
      </c>
      <c r="D745" s="12">
        <v>179610200</v>
      </c>
      <c r="E745" s="12">
        <f t="shared" si="45"/>
        <v>0</v>
      </c>
      <c r="F745" s="12">
        <f>_xlfn.IFNA(VLOOKUP(A745,'313 expiration'!A$1:E$8,4,FALSE),0)</f>
        <v>0</v>
      </c>
      <c r="G745" s="12">
        <f>_xlfn.IFNA(VLOOKUP(A745,'TIF expiration'!$A$1:$B$3,2,FALSE),0)</f>
        <v>0</v>
      </c>
      <c r="H745" s="49">
        <v>0.91639999999999999</v>
      </c>
      <c r="I745">
        <v>0.87470000000000003</v>
      </c>
      <c r="J745" s="49">
        <f t="shared" si="46"/>
        <v>0</v>
      </c>
      <c r="K745" s="49">
        <f t="shared" si="47"/>
        <v>-4.1699999999999959E-2</v>
      </c>
      <c r="L745" s="49">
        <f t="shared" si="48"/>
        <v>0</v>
      </c>
    </row>
    <row r="746" spans="1:12" x14ac:dyDescent="0.25">
      <c r="A746" s="56">
        <v>181901</v>
      </c>
      <c r="B746" t="s">
        <v>316</v>
      </c>
      <c r="C746" s="12">
        <v>1149371823</v>
      </c>
      <c r="D746" s="12">
        <v>1149371823</v>
      </c>
      <c r="E746" s="12">
        <f t="shared" si="45"/>
        <v>0</v>
      </c>
      <c r="F746" s="12">
        <f>_xlfn.IFNA(VLOOKUP(A746,'313 expiration'!A$1:E$8,4,FALSE),0)</f>
        <v>0</v>
      </c>
      <c r="G746" s="12">
        <f>_xlfn.IFNA(VLOOKUP(A746,'TIF expiration'!$A$1:$B$3,2,FALSE),0)</f>
        <v>0</v>
      </c>
      <c r="H746" s="49">
        <v>0.91639999999999999</v>
      </c>
      <c r="I746">
        <v>0.96640000000000004</v>
      </c>
      <c r="J746" s="49">
        <f t="shared" si="46"/>
        <v>5.0000000000000044E-2</v>
      </c>
      <c r="K746" s="49">
        <f t="shared" si="47"/>
        <v>0</v>
      </c>
      <c r="L746" s="49">
        <f t="shared" si="48"/>
        <v>0</v>
      </c>
    </row>
    <row r="747" spans="1:12" x14ac:dyDescent="0.25">
      <c r="A747" s="56">
        <v>181905</v>
      </c>
      <c r="B747" t="s">
        <v>315</v>
      </c>
      <c r="C747" s="12">
        <v>663730048</v>
      </c>
      <c r="D747" s="12">
        <v>626465521</v>
      </c>
      <c r="E747" s="12">
        <f t="shared" si="45"/>
        <v>74529054</v>
      </c>
      <c r="F747" s="12">
        <f>_xlfn.IFNA(VLOOKUP(A747,'313 expiration'!A$1:E$8,4,FALSE),0)</f>
        <v>0</v>
      </c>
      <c r="G747" s="12">
        <f>_xlfn.IFNA(VLOOKUP(A747,'TIF expiration'!$A$1:$B$3,2,FALSE),0)</f>
        <v>0</v>
      </c>
      <c r="H747" s="49">
        <v>0.91639999999999999</v>
      </c>
      <c r="I747">
        <v>1.0547</v>
      </c>
      <c r="J747" s="49">
        <f t="shared" si="46"/>
        <v>0.08</v>
      </c>
      <c r="K747" s="49">
        <f t="shared" si="47"/>
        <v>5.8299999999999977E-2</v>
      </c>
      <c r="L747" s="49">
        <f t="shared" si="48"/>
        <v>0</v>
      </c>
    </row>
    <row r="748" spans="1:12" x14ac:dyDescent="0.25">
      <c r="A748" s="56">
        <v>181906</v>
      </c>
      <c r="B748" t="s">
        <v>314</v>
      </c>
      <c r="C748" s="12">
        <v>1946045415</v>
      </c>
      <c r="D748" s="12">
        <v>1917092900</v>
      </c>
      <c r="E748" s="12">
        <f t="shared" si="45"/>
        <v>57905030</v>
      </c>
      <c r="F748" s="12">
        <f>_xlfn.IFNA(VLOOKUP(A748,'313 expiration'!A$1:E$8,4,FALSE),0)</f>
        <v>0</v>
      </c>
      <c r="G748" s="12">
        <f>_xlfn.IFNA(VLOOKUP(A748,'TIF expiration'!$A$1:$B$3,2,FALSE),0)</f>
        <v>0</v>
      </c>
      <c r="H748" s="49">
        <v>0.91639999999999999</v>
      </c>
      <c r="I748">
        <v>1.0547</v>
      </c>
      <c r="J748" s="49">
        <f t="shared" si="46"/>
        <v>0.08</v>
      </c>
      <c r="K748" s="49">
        <f t="shared" si="47"/>
        <v>5.8299999999999977E-2</v>
      </c>
      <c r="L748" s="49">
        <f t="shared" si="48"/>
        <v>0</v>
      </c>
    </row>
    <row r="749" spans="1:12" x14ac:dyDescent="0.25">
      <c r="A749" s="56">
        <v>181907</v>
      </c>
      <c r="B749" t="s">
        <v>313</v>
      </c>
      <c r="C749" s="12">
        <v>1399774036</v>
      </c>
      <c r="D749" s="12">
        <v>1355650236</v>
      </c>
      <c r="E749" s="12">
        <f t="shared" si="45"/>
        <v>88247600</v>
      </c>
      <c r="F749" s="12">
        <f>_xlfn.IFNA(VLOOKUP(A749,'313 expiration'!A$1:E$8,4,FALSE),0)</f>
        <v>0</v>
      </c>
      <c r="G749" s="12">
        <f>_xlfn.IFNA(VLOOKUP(A749,'TIF expiration'!$A$1:$B$3,2,FALSE),0)</f>
        <v>0</v>
      </c>
      <c r="H749" s="49">
        <v>0.89259999999999995</v>
      </c>
      <c r="I749">
        <v>0.97760000000000002</v>
      </c>
      <c r="J749" s="49">
        <f t="shared" si="46"/>
        <v>0.08</v>
      </c>
      <c r="K749" s="49">
        <f t="shared" si="47"/>
        <v>5.0000000000000738E-3</v>
      </c>
      <c r="L749" s="49">
        <f t="shared" si="48"/>
        <v>0</v>
      </c>
    </row>
    <row r="750" spans="1:12" x14ac:dyDescent="0.25">
      <c r="A750" s="56">
        <v>181908</v>
      </c>
      <c r="B750" t="s">
        <v>312</v>
      </c>
      <c r="C750" s="12">
        <v>1104914292</v>
      </c>
      <c r="D750" s="12">
        <v>1052948233</v>
      </c>
      <c r="E750" s="12">
        <f t="shared" si="45"/>
        <v>103932118</v>
      </c>
      <c r="F750" s="12">
        <f>_xlfn.IFNA(VLOOKUP(A750,'313 expiration'!A$1:E$8,4,FALSE),0)</f>
        <v>0</v>
      </c>
      <c r="G750" s="12">
        <f>_xlfn.IFNA(VLOOKUP(A750,'TIF expiration'!$A$1:$B$3,2,FALSE),0)</f>
        <v>0</v>
      </c>
      <c r="H750" s="49">
        <v>0.91639999999999999</v>
      </c>
      <c r="I750">
        <v>0.96640000000000004</v>
      </c>
      <c r="J750" s="49">
        <f t="shared" si="46"/>
        <v>5.0000000000000044E-2</v>
      </c>
      <c r="K750" s="49">
        <f t="shared" si="47"/>
        <v>0</v>
      </c>
      <c r="L750" s="49">
        <f t="shared" si="48"/>
        <v>0</v>
      </c>
    </row>
    <row r="751" spans="1:12" x14ac:dyDescent="0.25">
      <c r="A751" s="56">
        <v>182901</v>
      </c>
      <c r="B751" t="s">
        <v>311</v>
      </c>
      <c r="C751" s="12">
        <v>183066658</v>
      </c>
      <c r="D751" s="12">
        <v>183066658</v>
      </c>
      <c r="E751" s="12">
        <f t="shared" si="45"/>
        <v>0</v>
      </c>
      <c r="F751" s="12">
        <f>_xlfn.IFNA(VLOOKUP(A751,'313 expiration'!A$1:E$8,4,FALSE),0)</f>
        <v>0</v>
      </c>
      <c r="G751" s="12">
        <f>_xlfn.IFNA(VLOOKUP(A751,'TIF expiration'!$A$1:$B$3,2,FALSE),0)</f>
        <v>0</v>
      </c>
      <c r="H751" s="49">
        <v>0.89329999999999998</v>
      </c>
      <c r="I751">
        <v>0.94330000000000003</v>
      </c>
      <c r="J751" s="49">
        <f t="shared" si="46"/>
        <v>5.0000000000000044E-2</v>
      </c>
      <c r="K751" s="49">
        <f t="shared" si="47"/>
        <v>0</v>
      </c>
      <c r="L751" s="49">
        <f t="shared" si="48"/>
        <v>0</v>
      </c>
    </row>
    <row r="752" spans="1:12" x14ac:dyDescent="0.25">
      <c r="A752" s="56">
        <v>182902</v>
      </c>
      <c r="B752" t="s">
        <v>310</v>
      </c>
      <c r="C752" s="12">
        <v>1053575968</v>
      </c>
      <c r="D752" s="12">
        <v>1053575968</v>
      </c>
      <c r="E752" s="12">
        <f t="shared" si="45"/>
        <v>0</v>
      </c>
      <c r="F752" s="12">
        <f>_xlfn.IFNA(VLOOKUP(A752,'313 expiration'!A$1:E$8,4,FALSE),0)</f>
        <v>0</v>
      </c>
      <c r="G752" s="12">
        <f>_xlfn.IFNA(VLOOKUP(A752,'TIF expiration'!$A$1:$B$3,2,FALSE),0)</f>
        <v>0</v>
      </c>
      <c r="H752" s="49">
        <v>0.91500000000000004</v>
      </c>
      <c r="I752">
        <v>0.96500000000000008</v>
      </c>
      <c r="J752" s="49">
        <f t="shared" si="46"/>
        <v>5.0000000000000044E-2</v>
      </c>
      <c r="K752" s="49">
        <f t="shared" si="47"/>
        <v>0</v>
      </c>
      <c r="L752" s="49">
        <f t="shared" si="48"/>
        <v>0</v>
      </c>
    </row>
    <row r="753" spans="1:12" x14ac:dyDescent="0.25">
      <c r="A753" s="56">
        <v>182903</v>
      </c>
      <c r="B753" t="s">
        <v>309</v>
      </c>
      <c r="C753" s="12">
        <v>918981240</v>
      </c>
      <c r="D753" s="12">
        <v>918981240</v>
      </c>
      <c r="E753" s="12">
        <f t="shared" si="45"/>
        <v>0</v>
      </c>
      <c r="F753" s="12">
        <f>_xlfn.IFNA(VLOOKUP(A753,'313 expiration'!A$1:E$8,4,FALSE),0)</f>
        <v>0</v>
      </c>
      <c r="G753" s="12">
        <f>_xlfn.IFNA(VLOOKUP(A753,'TIF expiration'!$A$1:$B$3,2,FALSE),0)</f>
        <v>0</v>
      </c>
      <c r="H753" s="49">
        <v>0.90439999999999998</v>
      </c>
      <c r="I753">
        <v>1.0427</v>
      </c>
      <c r="J753" s="49">
        <f t="shared" si="46"/>
        <v>0.08</v>
      </c>
      <c r="K753" s="49">
        <f t="shared" si="47"/>
        <v>5.8299999999999977E-2</v>
      </c>
      <c r="L753" s="49">
        <f t="shared" si="48"/>
        <v>0</v>
      </c>
    </row>
    <row r="754" spans="1:12" x14ac:dyDescent="0.25">
      <c r="A754" s="56">
        <v>182904</v>
      </c>
      <c r="B754" t="s">
        <v>308</v>
      </c>
      <c r="C754" s="12">
        <v>340042055</v>
      </c>
      <c r="D754" s="12">
        <v>340042055</v>
      </c>
      <c r="E754" s="12">
        <f t="shared" si="45"/>
        <v>0</v>
      </c>
      <c r="F754" s="12">
        <f>_xlfn.IFNA(VLOOKUP(A754,'313 expiration'!A$1:E$8,4,FALSE),0)</f>
        <v>0</v>
      </c>
      <c r="G754" s="12">
        <f>_xlfn.IFNA(VLOOKUP(A754,'TIF expiration'!$A$1:$B$3,2,FALSE),0)</f>
        <v>0</v>
      </c>
      <c r="H754" s="49">
        <v>0.86939999999999995</v>
      </c>
      <c r="I754">
        <v>1.0077</v>
      </c>
      <c r="J754" s="49">
        <f t="shared" si="46"/>
        <v>0.08</v>
      </c>
      <c r="K754" s="49">
        <f t="shared" si="47"/>
        <v>5.8300000000000088E-2</v>
      </c>
      <c r="L754" s="49">
        <f t="shared" si="48"/>
        <v>0</v>
      </c>
    </row>
    <row r="755" spans="1:12" x14ac:dyDescent="0.25">
      <c r="A755" s="56">
        <v>182905</v>
      </c>
      <c r="B755" t="s">
        <v>307</v>
      </c>
      <c r="C755" s="12">
        <v>60609388</v>
      </c>
      <c r="D755" s="12">
        <v>60609388</v>
      </c>
      <c r="E755" s="12">
        <f t="shared" si="45"/>
        <v>0</v>
      </c>
      <c r="F755" s="12">
        <f>_xlfn.IFNA(VLOOKUP(A755,'313 expiration'!A$1:E$8,4,FALSE),0)</f>
        <v>0</v>
      </c>
      <c r="G755" s="12">
        <f>_xlfn.IFNA(VLOOKUP(A755,'TIF expiration'!$A$1:$B$3,2,FALSE),0)</f>
        <v>0</v>
      </c>
      <c r="H755" s="49">
        <v>0.89929999999999999</v>
      </c>
      <c r="I755">
        <v>1.0376000000000001</v>
      </c>
      <c r="J755" s="49">
        <f t="shared" si="46"/>
        <v>0.08</v>
      </c>
      <c r="K755" s="49">
        <f t="shared" si="47"/>
        <v>5.8300000000000088E-2</v>
      </c>
      <c r="L755" s="49">
        <f t="shared" si="48"/>
        <v>0</v>
      </c>
    </row>
    <row r="756" spans="1:12" x14ac:dyDescent="0.25">
      <c r="A756" s="56">
        <v>182906</v>
      </c>
      <c r="B756" t="s">
        <v>306</v>
      </c>
      <c r="C756" s="12">
        <v>569145001</v>
      </c>
      <c r="D756" s="12">
        <v>559158037</v>
      </c>
      <c r="E756" s="12">
        <f t="shared" si="45"/>
        <v>19973928</v>
      </c>
      <c r="F756" s="12">
        <f>_xlfn.IFNA(VLOOKUP(A756,'313 expiration'!A$1:E$8,4,FALSE),0)</f>
        <v>0</v>
      </c>
      <c r="G756" s="12">
        <f>_xlfn.IFNA(VLOOKUP(A756,'TIF expiration'!$A$1:$B$3,2,FALSE),0)</f>
        <v>0</v>
      </c>
      <c r="H756" s="49">
        <v>0.90669999999999995</v>
      </c>
      <c r="I756">
        <v>0.9667</v>
      </c>
      <c r="J756" s="49">
        <f t="shared" si="46"/>
        <v>6.0000000000000053E-2</v>
      </c>
      <c r="K756" s="49">
        <f t="shared" si="47"/>
        <v>0</v>
      </c>
      <c r="L756" s="49">
        <f t="shared" si="48"/>
        <v>0</v>
      </c>
    </row>
    <row r="757" spans="1:12" x14ac:dyDescent="0.25">
      <c r="A757" s="56">
        <v>183901</v>
      </c>
      <c r="B757" t="s">
        <v>305</v>
      </c>
      <c r="C757" s="12">
        <v>355052842</v>
      </c>
      <c r="D757" s="12">
        <v>346913747</v>
      </c>
      <c r="E757" s="12">
        <f t="shared" si="45"/>
        <v>16278190</v>
      </c>
      <c r="F757" s="12">
        <f>_xlfn.IFNA(VLOOKUP(A757,'313 expiration'!A$1:E$8,4,FALSE),0)</f>
        <v>0</v>
      </c>
      <c r="G757" s="12">
        <f>_xlfn.IFNA(VLOOKUP(A757,'TIF expiration'!$A$1:$B$3,2,FALSE),0)</f>
        <v>0</v>
      </c>
      <c r="H757" s="49">
        <v>0.91639999999999999</v>
      </c>
      <c r="I757">
        <v>0.96640000000000004</v>
      </c>
      <c r="J757" s="49">
        <f t="shared" si="46"/>
        <v>5.0000000000000044E-2</v>
      </c>
      <c r="K757" s="49">
        <f t="shared" si="47"/>
        <v>0</v>
      </c>
      <c r="L757" s="49">
        <f t="shared" si="48"/>
        <v>0</v>
      </c>
    </row>
    <row r="758" spans="1:12" x14ac:dyDescent="0.25">
      <c r="A758" s="56">
        <v>183902</v>
      </c>
      <c r="B758" t="s">
        <v>304</v>
      </c>
      <c r="C758" s="12">
        <v>2817028412</v>
      </c>
      <c r="D758" s="12">
        <v>2764952972</v>
      </c>
      <c r="E758" s="12">
        <f t="shared" si="45"/>
        <v>104150880</v>
      </c>
      <c r="F758" s="12">
        <f>_xlfn.IFNA(VLOOKUP(A758,'313 expiration'!A$1:E$8,4,FALSE),0)</f>
        <v>0</v>
      </c>
      <c r="G758" s="12">
        <f>_xlfn.IFNA(VLOOKUP(A758,'TIF expiration'!$A$1:$B$3,2,FALSE),0)</f>
        <v>0</v>
      </c>
      <c r="H758" s="49">
        <v>0.91639999999999999</v>
      </c>
      <c r="I758">
        <v>0.96640000000000004</v>
      </c>
      <c r="J758" s="49">
        <f t="shared" si="46"/>
        <v>5.0000000000000044E-2</v>
      </c>
      <c r="K758" s="49">
        <f t="shared" si="47"/>
        <v>0</v>
      </c>
      <c r="L758" s="49">
        <f t="shared" si="48"/>
        <v>0</v>
      </c>
    </row>
    <row r="759" spans="1:12" x14ac:dyDescent="0.25">
      <c r="A759" s="56">
        <v>183904</v>
      </c>
      <c r="B759" t="s">
        <v>303</v>
      </c>
      <c r="C759" s="12">
        <v>139013455</v>
      </c>
      <c r="D759" s="12">
        <v>133329970</v>
      </c>
      <c r="E759" s="12">
        <f t="shared" si="45"/>
        <v>11366970</v>
      </c>
      <c r="F759" s="12">
        <f>_xlfn.IFNA(VLOOKUP(A759,'313 expiration'!A$1:E$8,4,FALSE),0)</f>
        <v>0</v>
      </c>
      <c r="G759" s="12">
        <f>_xlfn.IFNA(VLOOKUP(A759,'TIF expiration'!$A$1:$B$3,2,FALSE),0)</f>
        <v>0</v>
      </c>
      <c r="H759" s="49">
        <v>0.91639999999999999</v>
      </c>
      <c r="I759">
        <v>0.96640000000000004</v>
      </c>
      <c r="J759" s="49">
        <f t="shared" si="46"/>
        <v>5.0000000000000044E-2</v>
      </c>
      <c r="K759" s="49">
        <f t="shared" si="47"/>
        <v>0</v>
      </c>
      <c r="L759" s="49">
        <f t="shared" si="48"/>
        <v>0</v>
      </c>
    </row>
    <row r="760" spans="1:12" x14ac:dyDescent="0.25">
      <c r="A760" s="56">
        <v>184901</v>
      </c>
      <c r="B760" t="s">
        <v>302</v>
      </c>
      <c r="C760" s="12">
        <v>270276737</v>
      </c>
      <c r="D760" s="12">
        <v>270276737</v>
      </c>
      <c r="E760" s="12">
        <f t="shared" si="45"/>
        <v>0</v>
      </c>
      <c r="F760" s="12">
        <f>_xlfn.IFNA(VLOOKUP(A760,'313 expiration'!A$1:E$8,4,FALSE),0)</f>
        <v>0</v>
      </c>
      <c r="G760" s="12">
        <f>_xlfn.IFNA(VLOOKUP(A760,'TIF expiration'!$A$1:$B$3,2,FALSE),0)</f>
        <v>0</v>
      </c>
      <c r="H760" s="49">
        <v>0.83679999999999999</v>
      </c>
      <c r="I760">
        <v>0.97510000000000008</v>
      </c>
      <c r="J760" s="49">
        <f t="shared" si="46"/>
        <v>0.08</v>
      </c>
      <c r="K760" s="49">
        <f t="shared" si="47"/>
        <v>5.8300000000000088E-2</v>
      </c>
      <c r="L760" s="49">
        <f t="shared" si="48"/>
        <v>0</v>
      </c>
    </row>
    <row r="761" spans="1:12" x14ac:dyDescent="0.25">
      <c r="A761" s="56">
        <v>184902</v>
      </c>
      <c r="B761" t="s">
        <v>301</v>
      </c>
      <c r="C761" s="12">
        <v>1527918631</v>
      </c>
      <c r="D761" s="12">
        <v>1527918631</v>
      </c>
      <c r="E761" s="12">
        <f t="shared" si="45"/>
        <v>0</v>
      </c>
      <c r="F761" s="12">
        <f>_xlfn.IFNA(VLOOKUP(A761,'313 expiration'!A$1:E$8,4,FALSE),0)</f>
        <v>0</v>
      </c>
      <c r="G761" s="12">
        <f>_xlfn.IFNA(VLOOKUP(A761,'TIF expiration'!$A$1:$B$3,2,FALSE),0)</f>
        <v>0</v>
      </c>
      <c r="H761" s="49">
        <v>0.86719999999999997</v>
      </c>
      <c r="I761">
        <v>1.0055000000000001</v>
      </c>
      <c r="J761" s="49">
        <f t="shared" si="46"/>
        <v>0.08</v>
      </c>
      <c r="K761" s="49">
        <f t="shared" si="47"/>
        <v>5.8300000000000088E-2</v>
      </c>
      <c r="L761" s="49">
        <f t="shared" si="48"/>
        <v>0</v>
      </c>
    </row>
    <row r="762" spans="1:12" x14ac:dyDescent="0.25">
      <c r="A762" s="56">
        <v>184903</v>
      </c>
      <c r="B762" t="s">
        <v>300</v>
      </c>
      <c r="C762" s="12">
        <v>5159646754</v>
      </c>
      <c r="D762" s="12">
        <v>5159646754</v>
      </c>
      <c r="E762" s="12">
        <f t="shared" si="45"/>
        <v>0</v>
      </c>
      <c r="F762" s="12">
        <f>_xlfn.IFNA(VLOOKUP(A762,'313 expiration'!A$1:E$8,4,FALSE),0)</f>
        <v>0</v>
      </c>
      <c r="G762" s="12">
        <f>_xlfn.IFNA(VLOOKUP(A762,'TIF expiration'!$A$1:$B$3,2,FALSE),0)</f>
        <v>0</v>
      </c>
      <c r="H762" s="49">
        <v>0.90990000000000004</v>
      </c>
      <c r="I762">
        <v>1.0482</v>
      </c>
      <c r="J762" s="49">
        <f t="shared" si="46"/>
        <v>0.08</v>
      </c>
      <c r="K762" s="49">
        <f t="shared" si="47"/>
        <v>5.8299999999999977E-2</v>
      </c>
      <c r="L762" s="49">
        <f t="shared" si="48"/>
        <v>0</v>
      </c>
    </row>
    <row r="763" spans="1:12" x14ac:dyDescent="0.25">
      <c r="A763" s="56">
        <v>184904</v>
      </c>
      <c r="B763" t="s">
        <v>299</v>
      </c>
      <c r="C763" s="12">
        <v>458257702</v>
      </c>
      <c r="D763" s="12">
        <v>458257702</v>
      </c>
      <c r="E763" s="12">
        <f t="shared" si="45"/>
        <v>0</v>
      </c>
      <c r="F763" s="12">
        <f>_xlfn.IFNA(VLOOKUP(A763,'313 expiration'!A$1:E$8,4,FALSE),0)</f>
        <v>0</v>
      </c>
      <c r="G763" s="12">
        <f>_xlfn.IFNA(VLOOKUP(A763,'TIF expiration'!$A$1:$B$3,2,FALSE),0)</f>
        <v>0</v>
      </c>
      <c r="H763" s="49">
        <v>0.91639999999999999</v>
      </c>
      <c r="I763">
        <v>1.0547</v>
      </c>
      <c r="J763" s="49">
        <f t="shared" si="46"/>
        <v>0.08</v>
      </c>
      <c r="K763" s="49">
        <f t="shared" si="47"/>
        <v>5.8299999999999977E-2</v>
      </c>
      <c r="L763" s="49">
        <f t="shared" si="48"/>
        <v>0</v>
      </c>
    </row>
    <row r="764" spans="1:12" x14ac:dyDescent="0.25">
      <c r="A764" s="56">
        <v>184907</v>
      </c>
      <c r="B764" t="s">
        <v>298</v>
      </c>
      <c r="C764" s="12">
        <v>4212277148</v>
      </c>
      <c r="D764" s="12">
        <v>4212277148</v>
      </c>
      <c r="E764" s="12">
        <f t="shared" si="45"/>
        <v>0</v>
      </c>
      <c r="F764" s="12">
        <f>_xlfn.IFNA(VLOOKUP(A764,'313 expiration'!A$1:E$8,4,FALSE),0)</f>
        <v>0</v>
      </c>
      <c r="G764" s="12">
        <f>_xlfn.IFNA(VLOOKUP(A764,'TIF expiration'!$A$1:$B$3,2,FALSE),0)</f>
        <v>0</v>
      </c>
      <c r="H764" s="49">
        <v>0.91639999999999999</v>
      </c>
      <c r="I764">
        <v>1.0547</v>
      </c>
      <c r="J764" s="49">
        <f t="shared" si="46"/>
        <v>0.08</v>
      </c>
      <c r="K764" s="49">
        <f t="shared" si="47"/>
        <v>5.8299999999999977E-2</v>
      </c>
      <c r="L764" s="49">
        <f t="shared" si="48"/>
        <v>0</v>
      </c>
    </row>
    <row r="765" spans="1:12" x14ac:dyDescent="0.25">
      <c r="A765" s="56">
        <v>184908</v>
      </c>
      <c r="B765" t="s">
        <v>297</v>
      </c>
      <c r="C765" s="12">
        <v>453179313</v>
      </c>
      <c r="D765" s="12">
        <v>453179313</v>
      </c>
      <c r="E765" s="12">
        <f t="shared" si="45"/>
        <v>0</v>
      </c>
      <c r="F765" s="12">
        <f>_xlfn.IFNA(VLOOKUP(A765,'313 expiration'!A$1:E$8,4,FALSE),0)</f>
        <v>0</v>
      </c>
      <c r="G765" s="12">
        <f>_xlfn.IFNA(VLOOKUP(A765,'TIF expiration'!$A$1:$B$3,2,FALSE),0)</f>
        <v>0</v>
      </c>
      <c r="H765" s="49">
        <v>0.8589</v>
      </c>
      <c r="I765">
        <v>0.90890000000000004</v>
      </c>
      <c r="J765" s="49">
        <f t="shared" si="46"/>
        <v>5.0000000000000044E-2</v>
      </c>
      <c r="K765" s="49">
        <f t="shared" si="47"/>
        <v>0</v>
      </c>
      <c r="L765" s="49">
        <f t="shared" si="48"/>
        <v>0</v>
      </c>
    </row>
    <row r="766" spans="1:12" x14ac:dyDescent="0.25">
      <c r="A766" s="56">
        <v>184909</v>
      </c>
      <c r="B766" t="s">
        <v>296</v>
      </c>
      <c r="C766" s="12">
        <v>840642756</v>
      </c>
      <c r="D766" s="12">
        <v>840642756</v>
      </c>
      <c r="E766" s="12">
        <f t="shared" si="45"/>
        <v>0</v>
      </c>
      <c r="F766" s="12">
        <f>_xlfn.IFNA(VLOOKUP(A766,'313 expiration'!A$1:E$8,4,FALSE),0)</f>
        <v>0</v>
      </c>
      <c r="G766" s="12">
        <f>_xlfn.IFNA(VLOOKUP(A766,'TIF expiration'!$A$1:$B$3,2,FALSE),0)</f>
        <v>0</v>
      </c>
      <c r="H766" s="49">
        <v>0.87529999999999997</v>
      </c>
      <c r="I766">
        <v>1.0136000000000001</v>
      </c>
      <c r="J766" s="49">
        <f t="shared" si="46"/>
        <v>0.08</v>
      </c>
      <c r="K766" s="49">
        <f t="shared" si="47"/>
        <v>5.8300000000000088E-2</v>
      </c>
      <c r="L766" s="49">
        <f t="shared" si="48"/>
        <v>0</v>
      </c>
    </row>
    <row r="767" spans="1:12" x14ac:dyDescent="0.25">
      <c r="A767" s="56">
        <v>184911</v>
      </c>
      <c r="B767" t="s">
        <v>295</v>
      </c>
      <c r="C767" s="12">
        <v>211407862</v>
      </c>
      <c r="D767" s="12">
        <v>211407862</v>
      </c>
      <c r="E767" s="12">
        <f t="shared" si="45"/>
        <v>0</v>
      </c>
      <c r="F767" s="12">
        <f>_xlfn.IFNA(VLOOKUP(A767,'313 expiration'!A$1:E$8,4,FALSE),0)</f>
        <v>0</v>
      </c>
      <c r="G767" s="12">
        <f>_xlfn.IFNA(VLOOKUP(A767,'TIF expiration'!$A$1:$B$3,2,FALSE),0)</f>
        <v>0</v>
      </c>
      <c r="H767" s="49">
        <v>0.88870000000000005</v>
      </c>
      <c r="I767">
        <v>0.92870000000000008</v>
      </c>
      <c r="J767" s="49">
        <f t="shared" si="46"/>
        <v>4.0000000000000036E-2</v>
      </c>
      <c r="K767" s="49">
        <f t="shared" si="47"/>
        <v>0</v>
      </c>
      <c r="L767" s="49">
        <f t="shared" si="48"/>
        <v>0</v>
      </c>
    </row>
    <row r="768" spans="1:12" x14ac:dyDescent="0.25">
      <c r="A768" s="56">
        <v>185901</v>
      </c>
      <c r="B768" t="s">
        <v>294</v>
      </c>
      <c r="C768" s="12">
        <v>114777939</v>
      </c>
      <c r="D768" s="12">
        <v>114777939</v>
      </c>
      <c r="E768" s="12">
        <f t="shared" si="45"/>
        <v>0</v>
      </c>
      <c r="F768" s="12">
        <f>_xlfn.IFNA(VLOOKUP(A768,'313 expiration'!A$1:E$8,4,FALSE),0)</f>
        <v>0</v>
      </c>
      <c r="G768" s="12">
        <f>_xlfn.IFNA(VLOOKUP(A768,'TIF expiration'!$A$1:$B$3,2,FALSE),0)</f>
        <v>0</v>
      </c>
      <c r="H768" s="49">
        <v>0.91639999999999999</v>
      </c>
      <c r="I768">
        <v>0.96640000000000004</v>
      </c>
      <c r="J768" s="49">
        <f t="shared" si="46"/>
        <v>5.0000000000000044E-2</v>
      </c>
      <c r="K768" s="49">
        <f t="shared" si="47"/>
        <v>0</v>
      </c>
      <c r="L768" s="49">
        <f t="shared" si="48"/>
        <v>0</v>
      </c>
    </row>
    <row r="769" spans="1:12" x14ac:dyDescent="0.25">
      <c r="A769" s="56">
        <v>185902</v>
      </c>
      <c r="B769" t="s">
        <v>293</v>
      </c>
      <c r="C769" s="12">
        <v>165281942</v>
      </c>
      <c r="D769" s="12">
        <v>165281942</v>
      </c>
      <c r="E769" s="12">
        <f t="shared" si="45"/>
        <v>0</v>
      </c>
      <c r="F769" s="12">
        <f>_xlfn.IFNA(VLOOKUP(A769,'313 expiration'!A$1:E$8,4,FALSE),0)</f>
        <v>0</v>
      </c>
      <c r="G769" s="12">
        <f>_xlfn.IFNA(VLOOKUP(A769,'TIF expiration'!$A$1:$B$3,2,FALSE),0)</f>
        <v>0</v>
      </c>
      <c r="H769" s="49">
        <v>0.91639999999999999</v>
      </c>
      <c r="I769">
        <v>1.0547</v>
      </c>
      <c r="J769" s="49">
        <f t="shared" si="46"/>
        <v>0.08</v>
      </c>
      <c r="K769" s="49">
        <f t="shared" si="47"/>
        <v>5.8299999999999977E-2</v>
      </c>
      <c r="L769" s="49">
        <f t="shared" si="48"/>
        <v>0</v>
      </c>
    </row>
    <row r="770" spans="1:12" x14ac:dyDescent="0.25">
      <c r="A770" s="56">
        <v>185903</v>
      </c>
      <c r="B770" t="s">
        <v>292</v>
      </c>
      <c r="C770" s="12">
        <v>446207195</v>
      </c>
      <c r="D770" s="12">
        <v>446207195</v>
      </c>
      <c r="E770" s="12">
        <f t="shared" si="45"/>
        <v>0</v>
      </c>
      <c r="F770" s="12">
        <f>_xlfn.IFNA(VLOOKUP(A770,'313 expiration'!A$1:E$8,4,FALSE),0)</f>
        <v>0</v>
      </c>
      <c r="G770" s="12">
        <f>_xlfn.IFNA(VLOOKUP(A770,'TIF expiration'!$A$1:$B$3,2,FALSE),0)</f>
        <v>0</v>
      </c>
      <c r="H770" s="49">
        <v>0.87980000000000003</v>
      </c>
      <c r="I770">
        <v>0.92980000000000007</v>
      </c>
      <c r="J770" s="49">
        <f t="shared" si="46"/>
        <v>5.0000000000000044E-2</v>
      </c>
      <c r="K770" s="49">
        <f t="shared" si="47"/>
        <v>0</v>
      </c>
      <c r="L770" s="49">
        <f t="shared" si="48"/>
        <v>0</v>
      </c>
    </row>
    <row r="771" spans="1:12" x14ac:dyDescent="0.25">
      <c r="A771" s="56">
        <v>185904</v>
      </c>
      <c r="B771" t="s">
        <v>291</v>
      </c>
      <c r="C771" s="12">
        <v>60545372</v>
      </c>
      <c r="D771" s="12">
        <v>60545372</v>
      </c>
      <c r="E771" s="12">
        <f t="shared" ref="E771:E834" si="49">(C771-D771)*2</f>
        <v>0</v>
      </c>
      <c r="F771" s="12">
        <f>_xlfn.IFNA(VLOOKUP(A771,'313 expiration'!A$1:E$8,4,FALSE),0)</f>
        <v>0</v>
      </c>
      <c r="G771" s="12">
        <f>_xlfn.IFNA(VLOOKUP(A771,'TIF expiration'!$A$1:$B$3,2,FALSE),0)</f>
        <v>0</v>
      </c>
      <c r="H771" s="49">
        <v>0.91639999999999999</v>
      </c>
      <c r="I771">
        <v>1.0219</v>
      </c>
      <c r="J771" s="49">
        <f t="shared" ref="J771:J834" si="50">MAX(0,MIN(0.08,I771-H771))</f>
        <v>0.08</v>
      </c>
      <c r="K771" s="49">
        <f t="shared" ref="K771:K834" si="51">MIN(0.09,I771-H771-J771)</f>
        <v>2.5500000000000037E-2</v>
      </c>
      <c r="L771" s="49">
        <f t="shared" si="48"/>
        <v>0</v>
      </c>
    </row>
    <row r="772" spans="1:12" x14ac:dyDescent="0.25">
      <c r="A772" s="56">
        <v>186901</v>
      </c>
      <c r="B772" t="s">
        <v>290</v>
      </c>
      <c r="C772" s="12">
        <v>819854835</v>
      </c>
      <c r="D772" s="12">
        <v>819376040</v>
      </c>
      <c r="E772" s="12">
        <f t="shared" si="49"/>
        <v>957590</v>
      </c>
      <c r="F772" s="12">
        <f>_xlfn.IFNA(VLOOKUP(A772,'313 expiration'!A$1:E$8,4,FALSE),0)</f>
        <v>90000000</v>
      </c>
      <c r="G772" s="12">
        <f>_xlfn.IFNA(VLOOKUP(A772,'TIF expiration'!$A$1:$B$3,2,FALSE),0)</f>
        <v>0</v>
      </c>
      <c r="H772" s="49">
        <v>0.8952</v>
      </c>
      <c r="I772">
        <v>0.94510000000000005</v>
      </c>
      <c r="J772" s="49">
        <f t="shared" si="50"/>
        <v>4.9900000000000055E-2</v>
      </c>
      <c r="K772" s="49">
        <f t="shared" si="51"/>
        <v>0</v>
      </c>
      <c r="L772" s="49">
        <f t="shared" si="48"/>
        <v>0</v>
      </c>
    </row>
    <row r="773" spans="1:12" x14ac:dyDescent="0.25">
      <c r="A773" s="56">
        <v>186902</v>
      </c>
      <c r="B773" t="s">
        <v>289</v>
      </c>
      <c r="C773" s="12">
        <v>2954285698</v>
      </c>
      <c r="D773" s="12">
        <v>2931086843</v>
      </c>
      <c r="E773" s="12">
        <f t="shared" si="49"/>
        <v>46397710</v>
      </c>
      <c r="F773" s="12">
        <f>_xlfn.IFNA(VLOOKUP(A773,'313 expiration'!A$1:E$8,4,FALSE),0)</f>
        <v>0</v>
      </c>
      <c r="G773" s="12">
        <f>_xlfn.IFNA(VLOOKUP(A773,'TIF expiration'!$A$1:$B$3,2,FALSE),0)</f>
        <v>0</v>
      </c>
      <c r="H773" s="49">
        <v>0.85170000000000001</v>
      </c>
      <c r="I773">
        <v>0.90170000000000006</v>
      </c>
      <c r="J773" s="49">
        <f t="shared" si="50"/>
        <v>5.0000000000000044E-2</v>
      </c>
      <c r="K773" s="49">
        <f t="shared" si="51"/>
        <v>0</v>
      </c>
      <c r="L773" s="49">
        <f t="shared" si="48"/>
        <v>0</v>
      </c>
    </row>
    <row r="774" spans="1:12" x14ac:dyDescent="0.25">
      <c r="A774" s="56">
        <v>186903</v>
      </c>
      <c r="B774" t="s">
        <v>288</v>
      </c>
      <c r="C774" s="12">
        <v>1026114018</v>
      </c>
      <c r="D774" s="12">
        <v>1023613493</v>
      </c>
      <c r="E774" s="12">
        <f t="shared" si="49"/>
        <v>5001050</v>
      </c>
      <c r="F774" s="12">
        <f>_xlfn.IFNA(VLOOKUP(A774,'313 expiration'!A$1:E$8,4,FALSE),0)</f>
        <v>0</v>
      </c>
      <c r="G774" s="12">
        <f>_xlfn.IFNA(VLOOKUP(A774,'TIF expiration'!$A$1:$B$3,2,FALSE),0)</f>
        <v>0</v>
      </c>
      <c r="H774" s="49">
        <v>0.91639999999999999</v>
      </c>
      <c r="I774">
        <v>0.97640000000000005</v>
      </c>
      <c r="J774" s="49">
        <f t="shared" si="50"/>
        <v>6.0000000000000053E-2</v>
      </c>
      <c r="K774" s="49">
        <f t="shared" si="51"/>
        <v>0</v>
      </c>
      <c r="L774" s="49">
        <f t="shared" ref="L774:L837" si="52">I774-H774-J774-K774</f>
        <v>0</v>
      </c>
    </row>
    <row r="775" spans="1:12" x14ac:dyDescent="0.25">
      <c r="A775" s="56">
        <v>187901</v>
      </c>
      <c r="B775" t="s">
        <v>143</v>
      </c>
      <c r="C775" s="12">
        <v>190947497</v>
      </c>
      <c r="D775" s="12">
        <v>186374415</v>
      </c>
      <c r="E775" s="12">
        <f t="shared" si="49"/>
        <v>9146164</v>
      </c>
      <c r="F775" s="12">
        <f>_xlfn.IFNA(VLOOKUP(A775,'313 expiration'!A$1:E$8,4,FALSE),0)</f>
        <v>0</v>
      </c>
      <c r="G775" s="12">
        <f>_xlfn.IFNA(VLOOKUP(A775,'TIF expiration'!$A$1:$B$3,2,FALSE),0)</f>
        <v>0</v>
      </c>
      <c r="H775" s="49">
        <v>0.91639999999999999</v>
      </c>
      <c r="I775">
        <v>1.0547</v>
      </c>
      <c r="J775" s="49">
        <f t="shared" si="50"/>
        <v>0.08</v>
      </c>
      <c r="K775" s="49">
        <f t="shared" si="51"/>
        <v>5.8299999999999977E-2</v>
      </c>
      <c r="L775" s="49">
        <f t="shared" si="52"/>
        <v>0</v>
      </c>
    </row>
    <row r="776" spans="1:12" x14ac:dyDescent="0.25">
      <c r="A776" s="56">
        <v>187903</v>
      </c>
      <c r="B776" t="s">
        <v>287</v>
      </c>
      <c r="C776" s="12">
        <v>131419056</v>
      </c>
      <c r="D776" s="12">
        <v>131419056</v>
      </c>
      <c r="E776" s="12">
        <f t="shared" si="49"/>
        <v>0</v>
      </c>
      <c r="F776" s="12">
        <f>_xlfn.IFNA(VLOOKUP(A776,'313 expiration'!A$1:E$8,4,FALSE),0)</f>
        <v>0</v>
      </c>
      <c r="G776" s="12">
        <f>_xlfn.IFNA(VLOOKUP(A776,'TIF expiration'!$A$1:$B$3,2,FALSE),0)</f>
        <v>0</v>
      </c>
      <c r="H776" s="49">
        <v>0.88380000000000003</v>
      </c>
      <c r="I776">
        <v>1.0221</v>
      </c>
      <c r="J776" s="49">
        <f t="shared" si="50"/>
        <v>0.08</v>
      </c>
      <c r="K776" s="49">
        <f t="shared" si="51"/>
        <v>5.8299999999999977E-2</v>
      </c>
      <c r="L776" s="49">
        <f t="shared" si="52"/>
        <v>0</v>
      </c>
    </row>
    <row r="777" spans="1:12" x14ac:dyDescent="0.25">
      <c r="A777" s="56">
        <v>187904</v>
      </c>
      <c r="B777" t="s">
        <v>286</v>
      </c>
      <c r="C777" s="12">
        <v>425294676</v>
      </c>
      <c r="D777" s="12">
        <v>416763988</v>
      </c>
      <c r="E777" s="12">
        <f t="shared" si="49"/>
        <v>17061376</v>
      </c>
      <c r="F777" s="12">
        <f>_xlfn.IFNA(VLOOKUP(A777,'313 expiration'!A$1:E$8,4,FALSE),0)</f>
        <v>0</v>
      </c>
      <c r="G777" s="12">
        <f>_xlfn.IFNA(VLOOKUP(A777,'TIF expiration'!$A$1:$B$3,2,FALSE),0)</f>
        <v>0</v>
      </c>
      <c r="H777" s="49">
        <v>0.91200000000000003</v>
      </c>
      <c r="I777">
        <v>0.96</v>
      </c>
      <c r="J777" s="49">
        <f t="shared" si="50"/>
        <v>4.7999999999999932E-2</v>
      </c>
      <c r="K777" s="49">
        <f t="shared" si="51"/>
        <v>0</v>
      </c>
      <c r="L777" s="49">
        <f t="shared" si="52"/>
        <v>0</v>
      </c>
    </row>
    <row r="778" spans="1:12" x14ac:dyDescent="0.25">
      <c r="A778" s="56">
        <v>187906</v>
      </c>
      <c r="B778" t="s">
        <v>285</v>
      </c>
      <c r="C778" s="12">
        <v>91762848</v>
      </c>
      <c r="D778" s="12">
        <v>91762848</v>
      </c>
      <c r="E778" s="12">
        <f t="shared" si="49"/>
        <v>0</v>
      </c>
      <c r="F778" s="12">
        <f>_xlfn.IFNA(VLOOKUP(A778,'313 expiration'!A$1:E$8,4,FALSE),0)</f>
        <v>0</v>
      </c>
      <c r="G778" s="12">
        <f>_xlfn.IFNA(VLOOKUP(A778,'TIF expiration'!$A$1:$B$3,2,FALSE),0)</f>
        <v>0</v>
      </c>
      <c r="H778" s="49">
        <v>0.91639999999999999</v>
      </c>
      <c r="I778">
        <v>0.96640000000000004</v>
      </c>
      <c r="J778" s="49">
        <f t="shared" si="50"/>
        <v>5.0000000000000044E-2</v>
      </c>
      <c r="K778" s="49">
        <f t="shared" si="51"/>
        <v>0</v>
      </c>
      <c r="L778" s="49">
        <f t="shared" si="52"/>
        <v>0</v>
      </c>
    </row>
    <row r="779" spans="1:12" x14ac:dyDescent="0.25">
      <c r="A779" s="56">
        <v>187907</v>
      </c>
      <c r="B779" t="s">
        <v>284</v>
      </c>
      <c r="C779" s="12">
        <v>1772624552</v>
      </c>
      <c r="D779" s="12">
        <v>1772624552</v>
      </c>
      <c r="E779" s="12">
        <f t="shared" si="49"/>
        <v>0</v>
      </c>
      <c r="F779" s="12">
        <f>_xlfn.IFNA(VLOOKUP(A779,'313 expiration'!A$1:E$8,4,FALSE),0)</f>
        <v>0</v>
      </c>
      <c r="G779" s="12">
        <f>_xlfn.IFNA(VLOOKUP(A779,'TIF expiration'!$A$1:$B$3,2,FALSE),0)</f>
        <v>0</v>
      </c>
      <c r="H779" s="49">
        <v>0.91639999999999999</v>
      </c>
      <c r="I779">
        <v>1.0547</v>
      </c>
      <c r="J779" s="49">
        <f t="shared" si="50"/>
        <v>0.08</v>
      </c>
      <c r="K779" s="49">
        <f t="shared" si="51"/>
        <v>5.8299999999999977E-2</v>
      </c>
      <c r="L779" s="49">
        <f t="shared" si="52"/>
        <v>0</v>
      </c>
    </row>
    <row r="780" spans="1:12" x14ac:dyDescent="0.25">
      <c r="A780" s="56">
        <v>187910</v>
      </c>
      <c r="B780" t="s">
        <v>283</v>
      </c>
      <c r="C780" s="12">
        <v>585924125</v>
      </c>
      <c r="D780" s="12">
        <v>585924125</v>
      </c>
      <c r="E780" s="12">
        <f t="shared" si="49"/>
        <v>0</v>
      </c>
      <c r="F780" s="12">
        <f>_xlfn.IFNA(VLOOKUP(A780,'313 expiration'!A$1:E$8,4,FALSE),0)</f>
        <v>0</v>
      </c>
      <c r="G780" s="12">
        <f>_xlfn.IFNA(VLOOKUP(A780,'TIF expiration'!$A$1:$B$3,2,FALSE),0)</f>
        <v>0</v>
      </c>
      <c r="H780" s="49">
        <v>0.91639999999999999</v>
      </c>
      <c r="I780">
        <v>0.97640000000000005</v>
      </c>
      <c r="J780" s="49">
        <f t="shared" si="50"/>
        <v>6.0000000000000053E-2</v>
      </c>
      <c r="K780" s="49">
        <f t="shared" si="51"/>
        <v>0</v>
      </c>
      <c r="L780" s="49">
        <f t="shared" si="52"/>
        <v>0</v>
      </c>
    </row>
    <row r="781" spans="1:12" x14ac:dyDescent="0.25">
      <c r="A781" s="56">
        <v>188901</v>
      </c>
      <c r="B781" t="s">
        <v>282</v>
      </c>
      <c r="C781" s="12">
        <v>9476910132</v>
      </c>
      <c r="D781" s="12">
        <v>9476910132</v>
      </c>
      <c r="E781" s="12">
        <f t="shared" si="49"/>
        <v>0</v>
      </c>
      <c r="F781" s="12">
        <f>_xlfn.IFNA(VLOOKUP(A781,'313 expiration'!A$1:E$8,4,FALSE),0)</f>
        <v>0</v>
      </c>
      <c r="G781" s="12">
        <f>_xlfn.IFNA(VLOOKUP(A781,'TIF expiration'!$A$1:$B$3,2,FALSE),0)</f>
        <v>0</v>
      </c>
      <c r="H781" s="49">
        <v>0.91639999999999999</v>
      </c>
      <c r="I781">
        <v>0.99640000000000006</v>
      </c>
      <c r="J781" s="49">
        <f t="shared" si="50"/>
        <v>0.08</v>
      </c>
      <c r="K781" s="49">
        <f t="shared" si="51"/>
        <v>6.9388939039072284E-17</v>
      </c>
      <c r="L781" s="49">
        <f t="shared" si="52"/>
        <v>0</v>
      </c>
    </row>
    <row r="782" spans="1:12" x14ac:dyDescent="0.25">
      <c r="A782" s="56">
        <v>188902</v>
      </c>
      <c r="B782" t="s">
        <v>281</v>
      </c>
      <c r="C782" s="12">
        <v>295803131</v>
      </c>
      <c r="D782" s="12">
        <v>295803131</v>
      </c>
      <c r="E782" s="12">
        <f t="shared" si="49"/>
        <v>0</v>
      </c>
      <c r="F782" s="12">
        <f>_xlfn.IFNA(VLOOKUP(A782,'313 expiration'!A$1:E$8,4,FALSE),0)</f>
        <v>0</v>
      </c>
      <c r="G782" s="12">
        <f>_xlfn.IFNA(VLOOKUP(A782,'TIF expiration'!$A$1:$B$3,2,FALSE),0)</f>
        <v>0</v>
      </c>
      <c r="H782" s="49">
        <v>0.91639999999999999</v>
      </c>
      <c r="I782">
        <v>1.0028000000000001</v>
      </c>
      <c r="J782" s="49">
        <f t="shared" si="50"/>
        <v>0.08</v>
      </c>
      <c r="K782" s="49">
        <f t="shared" si="51"/>
        <v>6.4000000000001417E-3</v>
      </c>
      <c r="L782" s="49">
        <f t="shared" si="52"/>
        <v>0</v>
      </c>
    </row>
    <row r="783" spans="1:12" x14ac:dyDescent="0.25">
      <c r="A783" s="56">
        <v>188903</v>
      </c>
      <c r="B783" t="s">
        <v>280</v>
      </c>
      <c r="C783" s="12">
        <v>1329697731</v>
      </c>
      <c r="D783" s="12">
        <v>1329697731</v>
      </c>
      <c r="E783" s="12">
        <f t="shared" si="49"/>
        <v>0</v>
      </c>
      <c r="F783" s="12">
        <f>_xlfn.IFNA(VLOOKUP(A783,'313 expiration'!A$1:E$8,4,FALSE),0)</f>
        <v>0</v>
      </c>
      <c r="G783" s="12">
        <f>_xlfn.IFNA(VLOOKUP(A783,'TIF expiration'!$A$1:$B$3,2,FALSE),0)</f>
        <v>0</v>
      </c>
      <c r="H783" s="49">
        <v>0.91639999999999999</v>
      </c>
      <c r="I783">
        <v>0.96640000000000004</v>
      </c>
      <c r="J783" s="49">
        <f t="shared" si="50"/>
        <v>5.0000000000000044E-2</v>
      </c>
      <c r="K783" s="49">
        <f t="shared" si="51"/>
        <v>0</v>
      </c>
      <c r="L783" s="49">
        <f t="shared" si="52"/>
        <v>0</v>
      </c>
    </row>
    <row r="784" spans="1:12" x14ac:dyDescent="0.25">
      <c r="A784" s="56">
        <v>188904</v>
      </c>
      <c r="B784" t="s">
        <v>279</v>
      </c>
      <c r="C784" s="12">
        <v>1403531618</v>
      </c>
      <c r="D784" s="12">
        <v>1403531618</v>
      </c>
      <c r="E784" s="12">
        <f t="shared" si="49"/>
        <v>0</v>
      </c>
      <c r="F784" s="12">
        <f>_xlfn.IFNA(VLOOKUP(A784,'313 expiration'!A$1:E$8,4,FALSE),0)</f>
        <v>0</v>
      </c>
      <c r="G784" s="12">
        <f>_xlfn.IFNA(VLOOKUP(A784,'TIF expiration'!$A$1:$B$3,2,FALSE),0)</f>
        <v>0</v>
      </c>
      <c r="H784" s="49">
        <v>0.91639999999999999</v>
      </c>
      <c r="I784">
        <v>0.96640000000000004</v>
      </c>
      <c r="J784" s="49">
        <f t="shared" si="50"/>
        <v>5.0000000000000044E-2</v>
      </c>
      <c r="K784" s="49">
        <f t="shared" si="51"/>
        <v>0</v>
      </c>
      <c r="L784" s="49">
        <f t="shared" si="52"/>
        <v>0</v>
      </c>
    </row>
    <row r="785" spans="1:12" x14ac:dyDescent="0.25">
      <c r="A785" s="56">
        <v>189901</v>
      </c>
      <c r="B785" t="s">
        <v>278</v>
      </c>
      <c r="C785" s="12">
        <v>471695256</v>
      </c>
      <c r="D785" s="12">
        <v>471695256</v>
      </c>
      <c r="E785" s="12">
        <f t="shared" si="49"/>
        <v>0</v>
      </c>
      <c r="F785" s="12">
        <f>_xlfn.IFNA(VLOOKUP(A785,'313 expiration'!A$1:E$8,4,FALSE),0)</f>
        <v>0</v>
      </c>
      <c r="G785" s="12">
        <f>_xlfn.IFNA(VLOOKUP(A785,'TIF expiration'!$A$1:$B$3,2,FALSE),0)</f>
        <v>0</v>
      </c>
      <c r="H785" s="49">
        <v>0.86119999999999997</v>
      </c>
      <c r="I785">
        <v>0.91120000000000001</v>
      </c>
      <c r="J785" s="49">
        <f t="shared" si="50"/>
        <v>5.0000000000000044E-2</v>
      </c>
      <c r="K785" s="49">
        <f t="shared" si="51"/>
        <v>0</v>
      </c>
      <c r="L785" s="49">
        <f t="shared" si="52"/>
        <v>0</v>
      </c>
    </row>
    <row r="786" spans="1:12" x14ac:dyDescent="0.25">
      <c r="A786" s="56">
        <v>189902</v>
      </c>
      <c r="B786" t="s">
        <v>277</v>
      </c>
      <c r="C786" s="12">
        <v>194756206</v>
      </c>
      <c r="D786" s="12">
        <v>194756206</v>
      </c>
      <c r="E786" s="12">
        <f t="shared" si="49"/>
        <v>0</v>
      </c>
      <c r="F786" s="12">
        <f>_xlfn.IFNA(VLOOKUP(A786,'313 expiration'!A$1:E$8,4,FALSE),0)</f>
        <v>0</v>
      </c>
      <c r="G786" s="12">
        <f>_xlfn.IFNA(VLOOKUP(A786,'TIF expiration'!$A$1:$B$3,2,FALSE),0)</f>
        <v>0</v>
      </c>
      <c r="H786" s="49">
        <v>0.91639999999999999</v>
      </c>
      <c r="I786">
        <v>1.0547</v>
      </c>
      <c r="J786" s="49">
        <f t="shared" si="50"/>
        <v>0.08</v>
      </c>
      <c r="K786" s="49">
        <f t="shared" si="51"/>
        <v>5.8299999999999977E-2</v>
      </c>
      <c r="L786" s="49">
        <f t="shared" si="52"/>
        <v>0</v>
      </c>
    </row>
    <row r="787" spans="1:12" x14ac:dyDescent="0.25">
      <c r="A787" s="56">
        <v>190903</v>
      </c>
      <c r="B787" t="s">
        <v>276</v>
      </c>
      <c r="C787" s="12">
        <v>732498352</v>
      </c>
      <c r="D787" s="12">
        <v>732498352</v>
      </c>
      <c r="E787" s="12">
        <f t="shared" si="49"/>
        <v>0</v>
      </c>
      <c r="F787" s="12">
        <f>_xlfn.IFNA(VLOOKUP(A787,'313 expiration'!A$1:E$8,4,FALSE),0)</f>
        <v>0</v>
      </c>
      <c r="G787" s="12">
        <f>_xlfn.IFNA(VLOOKUP(A787,'TIF expiration'!$A$1:$B$3,2,FALSE),0)</f>
        <v>0</v>
      </c>
      <c r="H787" s="49">
        <v>0.8448</v>
      </c>
      <c r="I787">
        <v>0.89480000000000004</v>
      </c>
      <c r="J787" s="49">
        <f t="shared" si="50"/>
        <v>5.0000000000000044E-2</v>
      </c>
      <c r="K787" s="49">
        <f t="shared" si="51"/>
        <v>0</v>
      </c>
      <c r="L787" s="49">
        <f t="shared" si="52"/>
        <v>0</v>
      </c>
    </row>
    <row r="788" spans="1:12" x14ac:dyDescent="0.25">
      <c r="A788" s="56">
        <v>191901</v>
      </c>
      <c r="B788" t="s">
        <v>275</v>
      </c>
      <c r="C788" s="12">
        <v>5501552500</v>
      </c>
      <c r="D788" s="12">
        <v>5501552500</v>
      </c>
      <c r="E788" s="12">
        <f t="shared" si="49"/>
        <v>0</v>
      </c>
      <c r="F788" s="12">
        <f>_xlfn.IFNA(VLOOKUP(A788,'313 expiration'!A$1:E$8,4,FALSE),0)</f>
        <v>0</v>
      </c>
      <c r="G788" s="12">
        <f>_xlfn.IFNA(VLOOKUP(A788,'TIF expiration'!$A$1:$B$3,2,FALSE),0)</f>
        <v>0</v>
      </c>
      <c r="H788" s="49">
        <v>0.90500000000000003</v>
      </c>
      <c r="I788">
        <v>0.95500000000000007</v>
      </c>
      <c r="J788" s="49">
        <f t="shared" si="50"/>
        <v>5.0000000000000044E-2</v>
      </c>
      <c r="K788" s="49">
        <f t="shared" si="51"/>
        <v>0</v>
      </c>
      <c r="L788" s="49">
        <f t="shared" si="52"/>
        <v>0</v>
      </c>
    </row>
    <row r="789" spans="1:12" x14ac:dyDescent="0.25">
      <c r="A789" s="56">
        <v>192901</v>
      </c>
      <c r="B789" t="s">
        <v>274</v>
      </c>
      <c r="C789" s="12">
        <v>4618420566</v>
      </c>
      <c r="D789" s="12">
        <v>4613889562</v>
      </c>
      <c r="E789" s="12">
        <f t="shared" si="49"/>
        <v>9062008</v>
      </c>
      <c r="F789" s="12">
        <f>_xlfn.IFNA(VLOOKUP(A789,'313 expiration'!A$1:E$8,4,FALSE),0)</f>
        <v>0</v>
      </c>
      <c r="G789" s="12">
        <f>_xlfn.IFNA(VLOOKUP(A789,'TIF expiration'!$A$1:$B$3,2,FALSE),0)</f>
        <v>0</v>
      </c>
      <c r="H789" s="49">
        <v>0.91639999999999999</v>
      </c>
      <c r="I789">
        <v>1.0417000000000001</v>
      </c>
      <c r="J789" s="49">
        <f t="shared" si="50"/>
        <v>0.08</v>
      </c>
      <c r="K789" s="49">
        <f t="shared" si="51"/>
        <v>4.5300000000000076E-2</v>
      </c>
      <c r="L789" s="49">
        <f t="shared" si="52"/>
        <v>0</v>
      </c>
    </row>
    <row r="790" spans="1:12" x14ac:dyDescent="0.25">
      <c r="A790" s="56">
        <v>193902</v>
      </c>
      <c r="B790" t="s">
        <v>273</v>
      </c>
      <c r="C790" s="12">
        <v>485035398</v>
      </c>
      <c r="D790" s="12">
        <v>485035398</v>
      </c>
      <c r="E790" s="12">
        <f t="shared" si="49"/>
        <v>0</v>
      </c>
      <c r="F790" s="12">
        <f>_xlfn.IFNA(VLOOKUP(A790,'313 expiration'!A$1:E$8,4,FALSE),0)</f>
        <v>0</v>
      </c>
      <c r="G790" s="12">
        <f>_xlfn.IFNA(VLOOKUP(A790,'TIF expiration'!$A$1:$B$3,2,FALSE),0)</f>
        <v>0</v>
      </c>
      <c r="H790" s="49">
        <v>0.91639999999999999</v>
      </c>
      <c r="I790">
        <v>0.96640000000000004</v>
      </c>
      <c r="J790" s="49">
        <f t="shared" si="50"/>
        <v>5.0000000000000044E-2</v>
      </c>
      <c r="K790" s="49">
        <f t="shared" si="51"/>
        <v>0</v>
      </c>
      <c r="L790" s="49">
        <f t="shared" si="52"/>
        <v>0</v>
      </c>
    </row>
    <row r="791" spans="1:12" x14ac:dyDescent="0.25">
      <c r="A791" s="56">
        <v>194902</v>
      </c>
      <c r="B791" t="s">
        <v>272</v>
      </c>
      <c r="C791" s="12">
        <v>56630009</v>
      </c>
      <c r="D791" s="12">
        <v>56630009</v>
      </c>
      <c r="E791" s="12">
        <f t="shared" si="49"/>
        <v>0</v>
      </c>
      <c r="F791" s="12">
        <f>_xlfn.IFNA(VLOOKUP(A791,'313 expiration'!A$1:E$8,4,FALSE),0)</f>
        <v>0</v>
      </c>
      <c r="G791" s="12">
        <f>_xlfn.IFNA(VLOOKUP(A791,'TIF expiration'!$A$1:$B$3,2,FALSE),0)</f>
        <v>0</v>
      </c>
      <c r="H791" s="49">
        <v>0.89670000000000005</v>
      </c>
      <c r="I791">
        <v>1.0350000000000001</v>
      </c>
      <c r="J791" s="49">
        <f t="shared" si="50"/>
        <v>0.08</v>
      </c>
      <c r="K791" s="49">
        <f t="shared" si="51"/>
        <v>5.8300000000000088E-2</v>
      </c>
      <c r="L791" s="49">
        <f t="shared" si="52"/>
        <v>0</v>
      </c>
    </row>
    <row r="792" spans="1:12" x14ac:dyDescent="0.25">
      <c r="A792" s="56">
        <v>194903</v>
      </c>
      <c r="B792" t="s">
        <v>271</v>
      </c>
      <c r="C792" s="12">
        <v>251870671</v>
      </c>
      <c r="D792" s="12">
        <v>251870671</v>
      </c>
      <c r="E792" s="12">
        <f t="shared" si="49"/>
        <v>0</v>
      </c>
      <c r="F792" s="12">
        <f>_xlfn.IFNA(VLOOKUP(A792,'313 expiration'!A$1:E$8,4,FALSE),0)</f>
        <v>0</v>
      </c>
      <c r="G792" s="12">
        <f>_xlfn.IFNA(VLOOKUP(A792,'TIF expiration'!$A$1:$B$3,2,FALSE),0)</f>
        <v>0</v>
      </c>
      <c r="H792" s="49">
        <v>0.91639999999999999</v>
      </c>
      <c r="I792">
        <v>1.0547</v>
      </c>
      <c r="J792" s="49">
        <f t="shared" si="50"/>
        <v>0.08</v>
      </c>
      <c r="K792" s="49">
        <f t="shared" si="51"/>
        <v>5.8299999999999977E-2</v>
      </c>
      <c r="L792" s="49">
        <f t="shared" si="52"/>
        <v>0</v>
      </c>
    </row>
    <row r="793" spans="1:12" x14ac:dyDescent="0.25">
      <c r="A793" s="56">
        <v>194904</v>
      </c>
      <c r="B793" t="s">
        <v>270</v>
      </c>
      <c r="C793" s="12">
        <v>248083516</v>
      </c>
      <c r="D793" s="12">
        <v>248083516</v>
      </c>
      <c r="E793" s="12">
        <f t="shared" si="49"/>
        <v>0</v>
      </c>
      <c r="F793" s="12">
        <f>_xlfn.IFNA(VLOOKUP(A793,'313 expiration'!A$1:E$8,4,FALSE),0)</f>
        <v>0</v>
      </c>
      <c r="G793" s="12">
        <f>_xlfn.IFNA(VLOOKUP(A793,'TIF expiration'!$A$1:$B$3,2,FALSE),0)</f>
        <v>0</v>
      </c>
      <c r="H793" s="49">
        <v>0.89039999999999997</v>
      </c>
      <c r="I793">
        <v>1.0286999999999999</v>
      </c>
      <c r="J793" s="49">
        <f t="shared" si="50"/>
        <v>0.08</v>
      </c>
      <c r="K793" s="49">
        <f t="shared" si="51"/>
        <v>5.8299999999999977E-2</v>
      </c>
      <c r="L793" s="49">
        <f t="shared" si="52"/>
        <v>0</v>
      </c>
    </row>
    <row r="794" spans="1:12" x14ac:dyDescent="0.25">
      <c r="A794" s="56">
        <v>194905</v>
      </c>
      <c r="B794" t="s">
        <v>269</v>
      </c>
      <c r="C794" s="12">
        <v>78430615</v>
      </c>
      <c r="D794" s="12">
        <v>78430615</v>
      </c>
      <c r="E794" s="12">
        <f t="shared" si="49"/>
        <v>0</v>
      </c>
      <c r="F794" s="12">
        <f>_xlfn.IFNA(VLOOKUP(A794,'313 expiration'!A$1:E$8,4,FALSE),0)</f>
        <v>0</v>
      </c>
      <c r="G794" s="12">
        <f>_xlfn.IFNA(VLOOKUP(A794,'TIF expiration'!$A$1:$B$3,2,FALSE),0)</f>
        <v>0</v>
      </c>
      <c r="H794" s="49">
        <v>0.88580000000000003</v>
      </c>
      <c r="I794">
        <v>1.0241</v>
      </c>
      <c r="J794" s="49">
        <f t="shared" si="50"/>
        <v>0.08</v>
      </c>
      <c r="K794" s="49">
        <f t="shared" si="51"/>
        <v>5.8299999999999977E-2</v>
      </c>
      <c r="L794" s="49">
        <f t="shared" si="52"/>
        <v>0</v>
      </c>
    </row>
    <row r="795" spans="1:12" x14ac:dyDescent="0.25">
      <c r="A795" s="56">
        <v>195901</v>
      </c>
      <c r="B795" t="s">
        <v>268</v>
      </c>
      <c r="C795" s="12">
        <v>14914972809</v>
      </c>
      <c r="D795" s="12">
        <v>14898345463</v>
      </c>
      <c r="E795" s="12">
        <f t="shared" si="49"/>
        <v>33254692</v>
      </c>
      <c r="F795" s="12">
        <f>_xlfn.IFNA(VLOOKUP(A795,'313 expiration'!A$1:E$8,4,FALSE),0)</f>
        <v>0</v>
      </c>
      <c r="G795" s="12">
        <f>_xlfn.IFNA(VLOOKUP(A795,'TIF expiration'!$A$1:$B$3,2,FALSE),0)</f>
        <v>0</v>
      </c>
      <c r="H795" s="49">
        <v>0.91639999999999999</v>
      </c>
      <c r="I795">
        <v>0.96640000000000004</v>
      </c>
      <c r="J795" s="49">
        <f t="shared" si="50"/>
        <v>5.0000000000000044E-2</v>
      </c>
      <c r="K795" s="49">
        <f t="shared" si="51"/>
        <v>0</v>
      </c>
      <c r="L795" s="49">
        <f t="shared" si="52"/>
        <v>0</v>
      </c>
    </row>
    <row r="796" spans="1:12" x14ac:dyDescent="0.25">
      <c r="A796" s="56">
        <v>195902</v>
      </c>
      <c r="B796" t="s">
        <v>267</v>
      </c>
      <c r="C796" s="12">
        <v>480375775</v>
      </c>
      <c r="D796" s="12">
        <v>480375775</v>
      </c>
      <c r="E796" s="12">
        <f t="shared" si="49"/>
        <v>0</v>
      </c>
      <c r="F796" s="12">
        <f>_xlfn.IFNA(VLOOKUP(A796,'313 expiration'!A$1:E$8,4,FALSE),0)</f>
        <v>0</v>
      </c>
      <c r="G796" s="12">
        <f>_xlfn.IFNA(VLOOKUP(A796,'TIF expiration'!$A$1:$B$3,2,FALSE),0)</f>
        <v>0</v>
      </c>
      <c r="H796" s="49">
        <v>0.91639999999999999</v>
      </c>
      <c r="I796">
        <v>0.96640000000000004</v>
      </c>
      <c r="J796" s="49">
        <f t="shared" si="50"/>
        <v>5.0000000000000044E-2</v>
      </c>
      <c r="K796" s="49">
        <f t="shared" si="51"/>
        <v>0</v>
      </c>
      <c r="L796" s="49">
        <f t="shared" si="52"/>
        <v>0</v>
      </c>
    </row>
    <row r="797" spans="1:12" x14ac:dyDescent="0.25">
      <c r="A797" s="56">
        <v>196901</v>
      </c>
      <c r="B797" t="s">
        <v>266</v>
      </c>
      <c r="C797" s="12">
        <v>212707040</v>
      </c>
      <c r="D797" s="12">
        <v>211446090</v>
      </c>
      <c r="E797" s="12">
        <f t="shared" si="49"/>
        <v>2521900</v>
      </c>
      <c r="F797" s="12">
        <f>_xlfn.IFNA(VLOOKUP(A797,'313 expiration'!A$1:E$8,4,FALSE),0)</f>
        <v>0</v>
      </c>
      <c r="G797" s="12">
        <f>_xlfn.IFNA(VLOOKUP(A797,'TIF expiration'!$A$1:$B$3,2,FALSE),0)</f>
        <v>0</v>
      </c>
      <c r="H797" s="49">
        <v>0.91639999999999999</v>
      </c>
      <c r="I797">
        <v>1.0547</v>
      </c>
      <c r="J797" s="49">
        <f t="shared" si="50"/>
        <v>0.08</v>
      </c>
      <c r="K797" s="49">
        <f t="shared" si="51"/>
        <v>5.8299999999999977E-2</v>
      </c>
      <c r="L797" s="49">
        <f t="shared" si="52"/>
        <v>0</v>
      </c>
    </row>
    <row r="798" spans="1:12" x14ac:dyDescent="0.25">
      <c r="A798" s="56">
        <v>196902</v>
      </c>
      <c r="B798" t="s">
        <v>265</v>
      </c>
      <c r="C798" s="12">
        <v>466111948</v>
      </c>
      <c r="D798" s="12">
        <v>466111948</v>
      </c>
      <c r="E798" s="12">
        <f t="shared" si="49"/>
        <v>0</v>
      </c>
      <c r="F798" s="12">
        <f>_xlfn.IFNA(VLOOKUP(A798,'313 expiration'!A$1:E$8,4,FALSE),0)</f>
        <v>0</v>
      </c>
      <c r="G798" s="12">
        <f>_xlfn.IFNA(VLOOKUP(A798,'TIF expiration'!$A$1:$B$3,2,FALSE),0)</f>
        <v>0</v>
      </c>
      <c r="H798" s="49">
        <v>0.84199999999999997</v>
      </c>
      <c r="I798">
        <v>0.98</v>
      </c>
      <c r="J798" s="49">
        <f t="shared" si="50"/>
        <v>0.08</v>
      </c>
      <c r="K798" s="49">
        <f t="shared" si="51"/>
        <v>5.800000000000001E-2</v>
      </c>
      <c r="L798" s="49">
        <f t="shared" si="52"/>
        <v>0</v>
      </c>
    </row>
    <row r="799" spans="1:12" x14ac:dyDescent="0.25">
      <c r="A799" s="56">
        <v>196903</v>
      </c>
      <c r="B799" t="s">
        <v>264</v>
      </c>
      <c r="C799" s="12">
        <v>384649413</v>
      </c>
      <c r="D799" s="12">
        <v>384649413</v>
      </c>
      <c r="E799" s="12">
        <f t="shared" si="49"/>
        <v>0</v>
      </c>
      <c r="F799" s="12">
        <f>_xlfn.IFNA(VLOOKUP(A799,'313 expiration'!A$1:E$8,4,FALSE),0)</f>
        <v>0</v>
      </c>
      <c r="G799" s="12">
        <f>_xlfn.IFNA(VLOOKUP(A799,'TIF expiration'!$A$1:$B$3,2,FALSE),0)</f>
        <v>0</v>
      </c>
      <c r="H799" s="49">
        <v>0.91639999999999999</v>
      </c>
      <c r="I799">
        <v>0.96640000000000004</v>
      </c>
      <c r="J799" s="49">
        <f t="shared" si="50"/>
        <v>5.0000000000000044E-2</v>
      </c>
      <c r="K799" s="49">
        <f t="shared" si="51"/>
        <v>0</v>
      </c>
      <c r="L799" s="49">
        <f t="shared" si="52"/>
        <v>0</v>
      </c>
    </row>
    <row r="800" spans="1:12" x14ac:dyDescent="0.25">
      <c r="A800" s="56">
        <v>197902</v>
      </c>
      <c r="B800" t="s">
        <v>263</v>
      </c>
      <c r="C800" s="12">
        <v>339799533</v>
      </c>
      <c r="D800" s="12">
        <v>338661200</v>
      </c>
      <c r="E800" s="12">
        <f t="shared" si="49"/>
        <v>2276666</v>
      </c>
      <c r="F800" s="12">
        <f>_xlfn.IFNA(VLOOKUP(A800,'313 expiration'!A$1:E$8,4,FALSE),0)</f>
        <v>0</v>
      </c>
      <c r="G800" s="12">
        <f>_xlfn.IFNA(VLOOKUP(A800,'TIF expiration'!$A$1:$B$3,2,FALSE),0)</f>
        <v>0</v>
      </c>
      <c r="H800" s="49">
        <v>0.91639999999999999</v>
      </c>
      <c r="I800">
        <v>0.97640000000000005</v>
      </c>
      <c r="J800" s="49">
        <f t="shared" si="50"/>
        <v>6.0000000000000053E-2</v>
      </c>
      <c r="K800" s="49">
        <f t="shared" si="51"/>
        <v>0</v>
      </c>
      <c r="L800" s="49">
        <f t="shared" si="52"/>
        <v>0</v>
      </c>
    </row>
    <row r="801" spans="1:12" x14ac:dyDescent="0.25">
      <c r="A801" s="56">
        <v>198901</v>
      </c>
      <c r="B801" t="s">
        <v>262</v>
      </c>
      <c r="C801" s="12">
        <v>272131870</v>
      </c>
      <c r="D801" s="12">
        <v>272131870</v>
      </c>
      <c r="E801" s="12">
        <f t="shared" si="49"/>
        <v>0</v>
      </c>
      <c r="F801" s="12">
        <f>_xlfn.IFNA(VLOOKUP(A801,'313 expiration'!A$1:E$8,4,FALSE),0)</f>
        <v>0</v>
      </c>
      <c r="G801" s="12">
        <f>_xlfn.IFNA(VLOOKUP(A801,'TIF expiration'!$A$1:$B$3,2,FALSE),0)</f>
        <v>0</v>
      </c>
      <c r="H801" s="49">
        <v>0.91639999999999999</v>
      </c>
      <c r="I801">
        <v>0.96640000000000004</v>
      </c>
      <c r="J801" s="49">
        <f t="shared" si="50"/>
        <v>5.0000000000000044E-2</v>
      </c>
      <c r="K801" s="49">
        <f t="shared" si="51"/>
        <v>0</v>
      </c>
      <c r="L801" s="49">
        <f t="shared" si="52"/>
        <v>0</v>
      </c>
    </row>
    <row r="802" spans="1:12" x14ac:dyDescent="0.25">
      <c r="A802" s="56">
        <v>198902</v>
      </c>
      <c r="B802" t="s">
        <v>261</v>
      </c>
      <c r="C802" s="12">
        <v>148673978</v>
      </c>
      <c r="D802" s="12">
        <v>148673978</v>
      </c>
      <c r="E802" s="12">
        <f t="shared" si="49"/>
        <v>0</v>
      </c>
      <c r="F802" s="12">
        <f>_xlfn.IFNA(VLOOKUP(A802,'313 expiration'!A$1:E$8,4,FALSE),0)</f>
        <v>0</v>
      </c>
      <c r="G802" s="12">
        <f>_xlfn.IFNA(VLOOKUP(A802,'TIF expiration'!$A$1:$B$3,2,FALSE),0)</f>
        <v>0</v>
      </c>
      <c r="H802" s="49">
        <v>0.84130000000000005</v>
      </c>
      <c r="I802">
        <v>0.97250000000000003</v>
      </c>
      <c r="J802" s="49">
        <f t="shared" si="50"/>
        <v>0.08</v>
      </c>
      <c r="K802" s="49">
        <f t="shared" si="51"/>
        <v>5.1199999999999982E-2</v>
      </c>
      <c r="L802" s="49">
        <f t="shared" si="52"/>
        <v>0</v>
      </c>
    </row>
    <row r="803" spans="1:12" x14ac:dyDescent="0.25">
      <c r="A803" s="56">
        <v>198903</v>
      </c>
      <c r="B803" t="s">
        <v>260</v>
      </c>
      <c r="C803" s="12">
        <v>1724617630</v>
      </c>
      <c r="D803" s="12">
        <v>1724617630</v>
      </c>
      <c r="E803" s="12">
        <f t="shared" si="49"/>
        <v>0</v>
      </c>
      <c r="F803" s="12">
        <f>_xlfn.IFNA(VLOOKUP(A803,'313 expiration'!A$1:E$8,4,FALSE),0)</f>
        <v>0</v>
      </c>
      <c r="G803" s="12">
        <f>_xlfn.IFNA(VLOOKUP(A803,'TIF expiration'!$A$1:$B$3,2,FALSE),0)</f>
        <v>0</v>
      </c>
      <c r="H803" s="49">
        <v>0.91639999999999999</v>
      </c>
      <c r="I803">
        <v>0.99640000000000006</v>
      </c>
      <c r="J803" s="49">
        <f t="shared" si="50"/>
        <v>0.08</v>
      </c>
      <c r="K803" s="49">
        <f t="shared" si="51"/>
        <v>6.9388939039072284E-17</v>
      </c>
      <c r="L803" s="49">
        <f t="shared" si="52"/>
        <v>0</v>
      </c>
    </row>
    <row r="804" spans="1:12" x14ac:dyDescent="0.25">
      <c r="A804" s="56">
        <v>198905</v>
      </c>
      <c r="B804" t="s">
        <v>259</v>
      </c>
      <c r="C804" s="12">
        <v>597330453</v>
      </c>
      <c r="D804" s="12">
        <v>597330453</v>
      </c>
      <c r="E804" s="12">
        <f t="shared" si="49"/>
        <v>0</v>
      </c>
      <c r="F804" s="12">
        <f>_xlfn.IFNA(VLOOKUP(A804,'313 expiration'!A$1:E$8,4,FALSE),0)</f>
        <v>0</v>
      </c>
      <c r="G804" s="12">
        <f>_xlfn.IFNA(VLOOKUP(A804,'TIF expiration'!$A$1:$B$3,2,FALSE),0)</f>
        <v>0</v>
      </c>
      <c r="H804" s="49">
        <v>0.82469999999999999</v>
      </c>
      <c r="I804">
        <v>0.87470000000000003</v>
      </c>
      <c r="J804" s="49">
        <f t="shared" si="50"/>
        <v>5.0000000000000044E-2</v>
      </c>
      <c r="K804" s="49">
        <f t="shared" si="51"/>
        <v>0</v>
      </c>
      <c r="L804" s="49">
        <f t="shared" si="52"/>
        <v>0</v>
      </c>
    </row>
    <row r="805" spans="1:12" x14ac:dyDescent="0.25">
      <c r="A805" s="56">
        <v>198906</v>
      </c>
      <c r="B805" t="s">
        <v>258</v>
      </c>
      <c r="C805" s="12">
        <v>122328483</v>
      </c>
      <c r="D805" s="12">
        <v>122328483</v>
      </c>
      <c r="E805" s="12">
        <f t="shared" si="49"/>
        <v>0</v>
      </c>
      <c r="F805" s="12">
        <f>_xlfn.IFNA(VLOOKUP(A805,'313 expiration'!A$1:E$8,4,FALSE),0)</f>
        <v>0</v>
      </c>
      <c r="G805" s="12">
        <f>_xlfn.IFNA(VLOOKUP(A805,'TIF expiration'!$A$1:$B$3,2,FALSE),0)</f>
        <v>0</v>
      </c>
      <c r="H805" s="49">
        <v>0.89259999999999995</v>
      </c>
      <c r="I805">
        <v>0.94259999999999999</v>
      </c>
      <c r="J805" s="49">
        <f t="shared" si="50"/>
        <v>5.0000000000000044E-2</v>
      </c>
      <c r="K805" s="49">
        <f t="shared" si="51"/>
        <v>0</v>
      </c>
      <c r="L805" s="49">
        <f t="shared" si="52"/>
        <v>0</v>
      </c>
    </row>
    <row r="806" spans="1:12" x14ac:dyDescent="0.25">
      <c r="A806" s="56">
        <v>199901</v>
      </c>
      <c r="B806" t="s">
        <v>257</v>
      </c>
      <c r="C806" s="12">
        <v>11191062095</v>
      </c>
      <c r="D806" s="12">
        <v>11191062095</v>
      </c>
      <c r="E806" s="12">
        <f t="shared" si="49"/>
        <v>0</v>
      </c>
      <c r="F806" s="12">
        <f>_xlfn.IFNA(VLOOKUP(A806,'313 expiration'!A$1:E$8,4,FALSE),0)</f>
        <v>0</v>
      </c>
      <c r="G806" s="12">
        <f>_xlfn.IFNA(VLOOKUP(A806,'TIF expiration'!$A$1:$B$3,2,FALSE),0)</f>
        <v>0</v>
      </c>
      <c r="H806" s="49">
        <v>0.8901</v>
      </c>
      <c r="I806">
        <v>0.94000000000000006</v>
      </c>
      <c r="J806" s="49">
        <f t="shared" si="50"/>
        <v>4.9900000000000055E-2</v>
      </c>
      <c r="K806" s="49">
        <f t="shared" si="51"/>
        <v>0</v>
      </c>
      <c r="L806" s="49">
        <f t="shared" si="52"/>
        <v>0</v>
      </c>
    </row>
    <row r="807" spans="1:12" x14ac:dyDescent="0.25">
      <c r="A807" s="56">
        <v>199902</v>
      </c>
      <c r="B807" t="s">
        <v>256</v>
      </c>
      <c r="C807" s="12">
        <v>2640868187</v>
      </c>
      <c r="D807" s="12">
        <v>2640868187</v>
      </c>
      <c r="E807" s="12">
        <f t="shared" si="49"/>
        <v>0</v>
      </c>
      <c r="F807" s="12">
        <f>_xlfn.IFNA(VLOOKUP(A807,'313 expiration'!A$1:E$8,4,FALSE),0)</f>
        <v>0</v>
      </c>
      <c r="G807" s="12">
        <f>_xlfn.IFNA(VLOOKUP(A807,'TIF expiration'!$A$1:$B$3,2,FALSE),0)</f>
        <v>0</v>
      </c>
      <c r="H807" s="49">
        <v>0.82650000000000001</v>
      </c>
      <c r="I807">
        <v>0.96479999999999999</v>
      </c>
      <c r="J807" s="49">
        <f t="shared" si="50"/>
        <v>0.08</v>
      </c>
      <c r="K807" s="49">
        <f t="shared" si="51"/>
        <v>5.8299999999999977E-2</v>
      </c>
      <c r="L807" s="49">
        <f t="shared" si="52"/>
        <v>0</v>
      </c>
    </row>
    <row r="808" spans="1:12" x14ac:dyDescent="0.25">
      <c r="A808" s="56">
        <v>200901</v>
      </c>
      <c r="B808" t="s">
        <v>255</v>
      </c>
      <c r="C808" s="12">
        <v>356884123</v>
      </c>
      <c r="D808" s="12">
        <v>356884123</v>
      </c>
      <c r="E808" s="12">
        <f t="shared" si="49"/>
        <v>0</v>
      </c>
      <c r="F808" s="12">
        <f>_xlfn.IFNA(VLOOKUP(A808,'313 expiration'!A$1:E$8,4,FALSE),0)</f>
        <v>0</v>
      </c>
      <c r="G808" s="12">
        <f>_xlfn.IFNA(VLOOKUP(A808,'TIF expiration'!$A$1:$B$3,2,FALSE),0)</f>
        <v>0</v>
      </c>
      <c r="H808" s="49">
        <v>0.91259999999999997</v>
      </c>
      <c r="I808">
        <v>1.0547</v>
      </c>
      <c r="J808" s="49">
        <f t="shared" si="50"/>
        <v>0.08</v>
      </c>
      <c r="K808" s="49">
        <f t="shared" si="51"/>
        <v>6.2100000000000002E-2</v>
      </c>
      <c r="L808" s="49">
        <f t="shared" si="52"/>
        <v>0</v>
      </c>
    </row>
    <row r="809" spans="1:12" x14ac:dyDescent="0.25">
      <c r="A809" s="56">
        <v>200902</v>
      </c>
      <c r="B809" t="s">
        <v>254</v>
      </c>
      <c r="C809" s="12">
        <v>110566699</v>
      </c>
      <c r="D809" s="12">
        <v>110566699</v>
      </c>
      <c r="E809" s="12">
        <f t="shared" si="49"/>
        <v>0</v>
      </c>
      <c r="F809" s="12">
        <f>_xlfn.IFNA(VLOOKUP(A809,'313 expiration'!A$1:E$8,4,FALSE),0)</f>
        <v>0</v>
      </c>
      <c r="G809" s="12">
        <f>_xlfn.IFNA(VLOOKUP(A809,'TIF expiration'!$A$1:$B$3,2,FALSE),0)</f>
        <v>0</v>
      </c>
      <c r="H809" s="49">
        <v>0.90810000000000002</v>
      </c>
      <c r="I809">
        <v>1.0464</v>
      </c>
      <c r="J809" s="49">
        <f t="shared" si="50"/>
        <v>0.08</v>
      </c>
      <c r="K809" s="49">
        <f t="shared" si="51"/>
        <v>5.8299999999999977E-2</v>
      </c>
      <c r="L809" s="49">
        <f t="shared" si="52"/>
        <v>0</v>
      </c>
    </row>
    <row r="810" spans="1:12" x14ac:dyDescent="0.25">
      <c r="A810" s="56">
        <v>200904</v>
      </c>
      <c r="B810" t="s">
        <v>253</v>
      </c>
      <c r="C810" s="12">
        <v>223911608</v>
      </c>
      <c r="D810" s="12">
        <v>223911608</v>
      </c>
      <c r="E810" s="12">
        <f t="shared" si="49"/>
        <v>0</v>
      </c>
      <c r="F810" s="12">
        <f>_xlfn.IFNA(VLOOKUP(A810,'313 expiration'!A$1:E$8,4,FALSE),0)</f>
        <v>0</v>
      </c>
      <c r="G810" s="12">
        <f>_xlfn.IFNA(VLOOKUP(A810,'TIF expiration'!$A$1:$B$3,2,FALSE),0)</f>
        <v>0</v>
      </c>
      <c r="H810" s="49">
        <v>0.91639999999999999</v>
      </c>
      <c r="I810">
        <v>0.96640000000000004</v>
      </c>
      <c r="J810" s="49">
        <f t="shared" si="50"/>
        <v>5.0000000000000044E-2</v>
      </c>
      <c r="K810" s="49">
        <f t="shared" si="51"/>
        <v>0</v>
      </c>
      <c r="L810" s="49">
        <f t="shared" si="52"/>
        <v>0</v>
      </c>
    </row>
    <row r="811" spans="1:12" x14ac:dyDescent="0.25">
      <c r="A811" s="56">
        <v>200906</v>
      </c>
      <c r="B811" t="s">
        <v>252</v>
      </c>
      <c r="C811" s="12">
        <v>11557878</v>
      </c>
      <c r="D811" s="12">
        <v>11557878</v>
      </c>
      <c r="E811" s="12">
        <f t="shared" si="49"/>
        <v>0</v>
      </c>
      <c r="F811" s="12">
        <f>_xlfn.IFNA(VLOOKUP(A811,'313 expiration'!A$1:E$8,4,FALSE),0)</f>
        <v>0</v>
      </c>
      <c r="G811" s="12">
        <f>_xlfn.IFNA(VLOOKUP(A811,'TIF expiration'!$A$1:$B$3,2,FALSE),0)</f>
        <v>0</v>
      </c>
      <c r="H811" s="49">
        <v>0.91639999999999999</v>
      </c>
      <c r="I811">
        <v>1.0547</v>
      </c>
      <c r="J811" s="49">
        <f t="shared" si="50"/>
        <v>0.08</v>
      </c>
      <c r="K811" s="49">
        <f t="shared" si="51"/>
        <v>5.8299999999999977E-2</v>
      </c>
      <c r="L811" s="49">
        <f t="shared" si="52"/>
        <v>0</v>
      </c>
    </row>
    <row r="812" spans="1:12" x14ac:dyDescent="0.25">
      <c r="A812" s="56">
        <v>201902</v>
      </c>
      <c r="B812" t="s">
        <v>251</v>
      </c>
      <c r="C812" s="12">
        <v>1563042327</v>
      </c>
      <c r="D812" s="12">
        <v>1504294617</v>
      </c>
      <c r="E812" s="12">
        <f t="shared" si="49"/>
        <v>117495420</v>
      </c>
      <c r="F812" s="12">
        <f>_xlfn.IFNA(VLOOKUP(A812,'313 expiration'!A$1:E$8,4,FALSE),0)</f>
        <v>0</v>
      </c>
      <c r="G812" s="12">
        <f>_xlfn.IFNA(VLOOKUP(A812,'TIF expiration'!$A$1:$B$3,2,FALSE),0)</f>
        <v>0</v>
      </c>
      <c r="H812" s="49">
        <v>0.91639999999999999</v>
      </c>
      <c r="I812">
        <v>0.96640000000000004</v>
      </c>
      <c r="J812" s="49">
        <f t="shared" si="50"/>
        <v>5.0000000000000044E-2</v>
      </c>
      <c r="K812" s="49">
        <f t="shared" si="51"/>
        <v>0</v>
      </c>
      <c r="L812" s="49">
        <f t="shared" si="52"/>
        <v>0</v>
      </c>
    </row>
    <row r="813" spans="1:12" x14ac:dyDescent="0.25">
      <c r="A813" s="56">
        <v>201903</v>
      </c>
      <c r="B813" t="s">
        <v>250</v>
      </c>
      <c r="C813" s="12">
        <v>99749943</v>
      </c>
      <c r="D813" s="12">
        <v>95945933</v>
      </c>
      <c r="E813" s="12">
        <f t="shared" si="49"/>
        <v>7608020</v>
      </c>
      <c r="F813" s="12">
        <f>_xlfn.IFNA(VLOOKUP(A813,'313 expiration'!A$1:E$8,4,FALSE),0)</f>
        <v>0</v>
      </c>
      <c r="G813" s="12">
        <f>_xlfn.IFNA(VLOOKUP(A813,'TIF expiration'!$A$1:$B$3,2,FALSE),0)</f>
        <v>0</v>
      </c>
      <c r="H813" s="49">
        <v>0.91639999999999999</v>
      </c>
      <c r="I813">
        <v>1.0547</v>
      </c>
      <c r="J813" s="49">
        <f t="shared" si="50"/>
        <v>0.08</v>
      </c>
      <c r="K813" s="49">
        <f t="shared" si="51"/>
        <v>5.8299999999999977E-2</v>
      </c>
      <c r="L813" s="49">
        <f t="shared" si="52"/>
        <v>0</v>
      </c>
    </row>
    <row r="814" spans="1:12" x14ac:dyDescent="0.25">
      <c r="A814" s="56">
        <v>201904</v>
      </c>
      <c r="B814" t="s">
        <v>249</v>
      </c>
      <c r="C814" s="12">
        <v>32224164</v>
      </c>
      <c r="D814" s="12">
        <v>30966539</v>
      </c>
      <c r="E814" s="12">
        <f t="shared" si="49"/>
        <v>2515250</v>
      </c>
      <c r="F814" s="12">
        <f>_xlfn.IFNA(VLOOKUP(A814,'313 expiration'!A$1:E$8,4,FALSE),0)</f>
        <v>0</v>
      </c>
      <c r="G814" s="12">
        <f>_xlfn.IFNA(VLOOKUP(A814,'TIF expiration'!$A$1:$B$3,2,FALSE),0)</f>
        <v>0</v>
      </c>
      <c r="H814" s="49">
        <v>0.91639999999999999</v>
      </c>
      <c r="I814">
        <v>1.0547</v>
      </c>
      <c r="J814" s="49">
        <f t="shared" si="50"/>
        <v>0.08</v>
      </c>
      <c r="K814" s="49">
        <f t="shared" si="51"/>
        <v>5.8299999999999977E-2</v>
      </c>
      <c r="L814" s="49">
        <f t="shared" si="52"/>
        <v>0</v>
      </c>
    </row>
    <row r="815" spans="1:12" x14ac:dyDescent="0.25">
      <c r="A815" s="56">
        <v>201907</v>
      </c>
      <c r="B815" t="s">
        <v>248</v>
      </c>
      <c r="C815" s="12">
        <v>66467169</v>
      </c>
      <c r="D815" s="12">
        <v>62280319</v>
      </c>
      <c r="E815" s="12">
        <f t="shared" si="49"/>
        <v>8373700</v>
      </c>
      <c r="F815" s="12">
        <f>_xlfn.IFNA(VLOOKUP(A815,'313 expiration'!A$1:E$8,4,FALSE),0)</f>
        <v>0</v>
      </c>
      <c r="G815" s="12">
        <f>_xlfn.IFNA(VLOOKUP(A815,'TIF expiration'!$A$1:$B$3,2,FALSE),0)</f>
        <v>0</v>
      </c>
      <c r="H815" s="49">
        <v>0.90090000000000003</v>
      </c>
      <c r="I815">
        <v>1.0392000000000001</v>
      </c>
      <c r="J815" s="49">
        <f t="shared" si="50"/>
        <v>0.08</v>
      </c>
      <c r="K815" s="49">
        <f t="shared" si="51"/>
        <v>5.8300000000000088E-2</v>
      </c>
      <c r="L815" s="49">
        <f t="shared" si="52"/>
        <v>0</v>
      </c>
    </row>
    <row r="816" spans="1:12" x14ac:dyDescent="0.25">
      <c r="A816" s="56">
        <v>201908</v>
      </c>
      <c r="B816" t="s">
        <v>247</v>
      </c>
      <c r="C816" s="12">
        <v>84095869</v>
      </c>
      <c r="D816" s="12">
        <v>79418729</v>
      </c>
      <c r="E816" s="12">
        <f t="shared" si="49"/>
        <v>9354280</v>
      </c>
      <c r="F816" s="12">
        <f>_xlfn.IFNA(VLOOKUP(A816,'313 expiration'!A$1:E$8,4,FALSE),0)</f>
        <v>0</v>
      </c>
      <c r="G816" s="12">
        <f>_xlfn.IFNA(VLOOKUP(A816,'TIF expiration'!$A$1:$B$3,2,FALSE),0)</f>
        <v>0</v>
      </c>
      <c r="H816" s="49">
        <v>0.91639999999999999</v>
      </c>
      <c r="I816">
        <v>1.0547</v>
      </c>
      <c r="J816" s="49">
        <f t="shared" si="50"/>
        <v>0.08</v>
      </c>
      <c r="K816" s="49">
        <f t="shared" si="51"/>
        <v>5.8299999999999977E-2</v>
      </c>
      <c r="L816" s="49">
        <f t="shared" si="52"/>
        <v>0</v>
      </c>
    </row>
    <row r="817" spans="1:12" x14ac:dyDescent="0.25">
      <c r="A817" s="56">
        <v>201910</v>
      </c>
      <c r="B817" t="s">
        <v>246</v>
      </c>
      <c r="C817" s="12">
        <v>858755894</v>
      </c>
      <c r="D817" s="12">
        <v>839910709</v>
      </c>
      <c r="E817" s="12">
        <f t="shared" si="49"/>
        <v>37690370</v>
      </c>
      <c r="F817" s="12">
        <f>_xlfn.IFNA(VLOOKUP(A817,'313 expiration'!A$1:E$8,4,FALSE),0)</f>
        <v>0</v>
      </c>
      <c r="G817" s="12">
        <f>_xlfn.IFNA(VLOOKUP(A817,'TIF expiration'!$A$1:$B$3,2,FALSE),0)</f>
        <v>0</v>
      </c>
      <c r="H817" s="49">
        <v>0.91639999999999999</v>
      </c>
      <c r="I817">
        <v>0.96640000000000004</v>
      </c>
      <c r="J817" s="49">
        <f t="shared" si="50"/>
        <v>5.0000000000000044E-2</v>
      </c>
      <c r="K817" s="49">
        <f t="shared" si="51"/>
        <v>0</v>
      </c>
      <c r="L817" s="49">
        <f t="shared" si="52"/>
        <v>0</v>
      </c>
    </row>
    <row r="818" spans="1:12" x14ac:dyDescent="0.25">
      <c r="A818" s="56">
        <v>201913</v>
      </c>
      <c r="B818" t="s">
        <v>245</v>
      </c>
      <c r="C818" s="12">
        <v>137520067</v>
      </c>
      <c r="D818" s="12">
        <v>132015910</v>
      </c>
      <c r="E818" s="12">
        <f t="shared" si="49"/>
        <v>11008314</v>
      </c>
      <c r="F818" s="12">
        <f>_xlfn.IFNA(VLOOKUP(A818,'313 expiration'!A$1:E$8,4,FALSE),0)</f>
        <v>0</v>
      </c>
      <c r="G818" s="12">
        <f>_xlfn.IFNA(VLOOKUP(A818,'TIF expiration'!$A$1:$B$3,2,FALSE),0)</f>
        <v>0</v>
      </c>
      <c r="H818" s="49">
        <v>0.91639999999999999</v>
      </c>
      <c r="I818">
        <v>1.0534000000000001</v>
      </c>
      <c r="J818" s="49">
        <f t="shared" si="50"/>
        <v>0.08</v>
      </c>
      <c r="K818" s="49">
        <f t="shared" si="51"/>
        <v>5.700000000000012E-2</v>
      </c>
      <c r="L818" s="49">
        <f t="shared" si="52"/>
        <v>0</v>
      </c>
    </row>
    <row r="819" spans="1:12" x14ac:dyDescent="0.25">
      <c r="A819" s="56">
        <v>201914</v>
      </c>
      <c r="B819" t="s">
        <v>244</v>
      </c>
      <c r="C819" s="12">
        <v>330704814</v>
      </c>
      <c r="D819" s="12">
        <v>319388514</v>
      </c>
      <c r="E819" s="12">
        <f t="shared" si="49"/>
        <v>22632600</v>
      </c>
      <c r="F819" s="12">
        <f>_xlfn.IFNA(VLOOKUP(A819,'313 expiration'!A$1:E$8,4,FALSE),0)</f>
        <v>0</v>
      </c>
      <c r="G819" s="12">
        <f>_xlfn.IFNA(VLOOKUP(A819,'TIF expiration'!$A$1:$B$3,2,FALSE),0)</f>
        <v>0</v>
      </c>
      <c r="H819" s="49">
        <v>0.91639999999999999</v>
      </c>
      <c r="I819">
        <v>0.95640000000000003</v>
      </c>
      <c r="J819" s="49">
        <f t="shared" si="50"/>
        <v>4.0000000000000036E-2</v>
      </c>
      <c r="K819" s="49">
        <f t="shared" si="51"/>
        <v>0</v>
      </c>
      <c r="L819" s="49">
        <f t="shared" si="52"/>
        <v>0</v>
      </c>
    </row>
    <row r="820" spans="1:12" x14ac:dyDescent="0.25">
      <c r="A820" s="56">
        <v>202903</v>
      </c>
      <c r="B820" t="s">
        <v>243</v>
      </c>
      <c r="C820" s="12">
        <v>652381405</v>
      </c>
      <c r="D820" s="12">
        <v>652381405</v>
      </c>
      <c r="E820" s="12">
        <f t="shared" si="49"/>
        <v>0</v>
      </c>
      <c r="F820" s="12">
        <f>_xlfn.IFNA(VLOOKUP(A820,'313 expiration'!A$1:E$8,4,FALSE),0)</f>
        <v>0</v>
      </c>
      <c r="G820" s="12">
        <f>_xlfn.IFNA(VLOOKUP(A820,'TIF expiration'!$A$1:$B$3,2,FALSE),0)</f>
        <v>0</v>
      </c>
      <c r="H820" s="49">
        <v>0.86140000000000005</v>
      </c>
      <c r="I820">
        <v>0.9114000000000001</v>
      </c>
      <c r="J820" s="49">
        <f t="shared" si="50"/>
        <v>5.0000000000000044E-2</v>
      </c>
      <c r="K820" s="49">
        <f t="shared" si="51"/>
        <v>0</v>
      </c>
      <c r="L820" s="49">
        <f t="shared" si="52"/>
        <v>0</v>
      </c>
    </row>
    <row r="821" spans="1:12" x14ac:dyDescent="0.25">
      <c r="A821" s="56">
        <v>202905</v>
      </c>
      <c r="B821" t="s">
        <v>242</v>
      </c>
      <c r="C821" s="12">
        <v>169880313</v>
      </c>
      <c r="D821" s="12">
        <v>165294602</v>
      </c>
      <c r="E821" s="12">
        <f t="shared" si="49"/>
        <v>9171422</v>
      </c>
      <c r="F821" s="12">
        <f>_xlfn.IFNA(VLOOKUP(A821,'313 expiration'!A$1:E$8,4,FALSE),0)</f>
        <v>0</v>
      </c>
      <c r="G821" s="12">
        <f>_xlfn.IFNA(VLOOKUP(A821,'TIF expiration'!$A$1:$B$3,2,FALSE),0)</f>
        <v>0</v>
      </c>
      <c r="H821" s="49">
        <v>0.87990000000000002</v>
      </c>
      <c r="I821">
        <v>0.92990000000000006</v>
      </c>
      <c r="J821" s="49">
        <f t="shared" si="50"/>
        <v>5.0000000000000044E-2</v>
      </c>
      <c r="K821" s="49">
        <f t="shared" si="51"/>
        <v>0</v>
      </c>
      <c r="L821" s="49">
        <f t="shared" si="52"/>
        <v>0</v>
      </c>
    </row>
    <row r="822" spans="1:12" x14ac:dyDescent="0.25">
      <c r="A822" s="56">
        <v>203901</v>
      </c>
      <c r="B822" t="s">
        <v>241</v>
      </c>
      <c r="C822" s="12">
        <v>480899222</v>
      </c>
      <c r="D822" s="12">
        <v>480899222</v>
      </c>
      <c r="E822" s="12">
        <f t="shared" si="49"/>
        <v>0</v>
      </c>
      <c r="F822" s="12">
        <f>_xlfn.IFNA(VLOOKUP(A822,'313 expiration'!A$1:E$8,4,FALSE),0)</f>
        <v>0</v>
      </c>
      <c r="G822" s="12">
        <f>_xlfn.IFNA(VLOOKUP(A822,'TIF expiration'!$A$1:$B$3,2,FALSE),0)</f>
        <v>0</v>
      </c>
      <c r="H822" s="49">
        <v>0.91639999999999999</v>
      </c>
      <c r="I822">
        <v>0.97640000000000005</v>
      </c>
      <c r="J822" s="49">
        <f t="shared" si="50"/>
        <v>6.0000000000000053E-2</v>
      </c>
      <c r="K822" s="49">
        <f t="shared" si="51"/>
        <v>0</v>
      </c>
      <c r="L822" s="49">
        <f t="shared" si="52"/>
        <v>0</v>
      </c>
    </row>
    <row r="823" spans="1:12" x14ac:dyDescent="0.25">
      <c r="A823" s="56">
        <v>203902</v>
      </c>
      <c r="B823" t="s">
        <v>240</v>
      </c>
      <c r="C823" s="12">
        <v>634380407</v>
      </c>
      <c r="D823" s="12">
        <v>634380407</v>
      </c>
      <c r="E823" s="12">
        <f t="shared" si="49"/>
        <v>0</v>
      </c>
      <c r="F823" s="12">
        <f>_xlfn.IFNA(VLOOKUP(A823,'313 expiration'!A$1:E$8,4,FALSE),0)</f>
        <v>0</v>
      </c>
      <c r="G823" s="12">
        <f>_xlfn.IFNA(VLOOKUP(A823,'TIF expiration'!$A$1:$B$3,2,FALSE),0)</f>
        <v>0</v>
      </c>
      <c r="H823" s="49">
        <v>0.91639999999999999</v>
      </c>
      <c r="I823">
        <v>1.0093000000000001</v>
      </c>
      <c r="J823" s="49">
        <f t="shared" si="50"/>
        <v>0.08</v>
      </c>
      <c r="K823" s="49">
        <f t="shared" si="51"/>
        <v>1.2900000000000092E-2</v>
      </c>
      <c r="L823" s="49">
        <f t="shared" si="52"/>
        <v>0</v>
      </c>
    </row>
    <row r="824" spans="1:12" x14ac:dyDescent="0.25">
      <c r="A824" s="56">
        <v>204901</v>
      </c>
      <c r="B824" t="s">
        <v>239</v>
      </c>
      <c r="C824" s="12">
        <v>1484554086</v>
      </c>
      <c r="D824" s="12">
        <v>1484554086</v>
      </c>
      <c r="E824" s="12">
        <f t="shared" si="49"/>
        <v>0</v>
      </c>
      <c r="F824" s="12">
        <f>_xlfn.IFNA(VLOOKUP(A824,'313 expiration'!A$1:E$8,4,FALSE),0)</f>
        <v>0</v>
      </c>
      <c r="G824" s="12">
        <f>_xlfn.IFNA(VLOOKUP(A824,'TIF expiration'!$A$1:$B$3,2,FALSE),0)</f>
        <v>0</v>
      </c>
      <c r="H824" s="49">
        <v>0.87849999999999995</v>
      </c>
      <c r="I824">
        <v>0.91850000000000009</v>
      </c>
      <c r="J824" s="49">
        <f t="shared" si="50"/>
        <v>4.0000000000000147E-2</v>
      </c>
      <c r="K824" s="49">
        <f t="shared" si="51"/>
        <v>0</v>
      </c>
      <c r="L824" s="49">
        <f t="shared" si="52"/>
        <v>0</v>
      </c>
    </row>
    <row r="825" spans="1:12" x14ac:dyDescent="0.25">
      <c r="A825" s="56">
        <v>204904</v>
      </c>
      <c r="B825" t="s">
        <v>238</v>
      </c>
      <c r="C825" s="12">
        <v>493710469</v>
      </c>
      <c r="D825" s="12">
        <v>493710469</v>
      </c>
      <c r="E825" s="12">
        <f t="shared" si="49"/>
        <v>0</v>
      </c>
      <c r="F825" s="12">
        <f>_xlfn.IFNA(VLOOKUP(A825,'313 expiration'!A$1:E$8,4,FALSE),0)</f>
        <v>0</v>
      </c>
      <c r="G825" s="12">
        <f>_xlfn.IFNA(VLOOKUP(A825,'TIF expiration'!$A$1:$B$3,2,FALSE),0)</f>
        <v>0</v>
      </c>
      <c r="H825" s="49">
        <v>0.89439999999999997</v>
      </c>
      <c r="I825">
        <v>1.0327</v>
      </c>
      <c r="J825" s="49">
        <f t="shared" si="50"/>
        <v>0.08</v>
      </c>
      <c r="K825" s="49">
        <f t="shared" si="51"/>
        <v>5.8299999999999977E-2</v>
      </c>
      <c r="L825" s="49">
        <f t="shared" si="52"/>
        <v>0</v>
      </c>
    </row>
    <row r="826" spans="1:12" x14ac:dyDescent="0.25">
      <c r="A826" s="56">
        <v>205901</v>
      </c>
      <c r="B826" t="s">
        <v>237</v>
      </c>
      <c r="C826" s="12">
        <v>843235201</v>
      </c>
      <c r="D826" s="12">
        <v>843235201</v>
      </c>
      <c r="E826" s="12">
        <f t="shared" si="49"/>
        <v>0</v>
      </c>
      <c r="F826" s="12">
        <f>_xlfn.IFNA(VLOOKUP(A826,'313 expiration'!A$1:E$8,4,FALSE),0)</f>
        <v>0</v>
      </c>
      <c r="G826" s="12">
        <f>_xlfn.IFNA(VLOOKUP(A826,'TIF expiration'!$A$1:$B$3,2,FALSE),0)</f>
        <v>0</v>
      </c>
      <c r="H826" s="49">
        <v>0.91639999999999999</v>
      </c>
      <c r="I826">
        <v>0.96640000000000004</v>
      </c>
      <c r="J826" s="49">
        <f t="shared" si="50"/>
        <v>5.0000000000000044E-2</v>
      </c>
      <c r="K826" s="49">
        <f t="shared" si="51"/>
        <v>0</v>
      </c>
      <c r="L826" s="49">
        <f t="shared" si="52"/>
        <v>0</v>
      </c>
    </row>
    <row r="827" spans="1:12" x14ac:dyDescent="0.25">
      <c r="A827" s="56">
        <v>205902</v>
      </c>
      <c r="B827" t="s">
        <v>236</v>
      </c>
      <c r="C827" s="12">
        <v>3312888136</v>
      </c>
      <c r="D827" s="12">
        <v>3312888136</v>
      </c>
      <c r="E827" s="12">
        <f t="shared" si="49"/>
        <v>0</v>
      </c>
      <c r="F827" s="12">
        <f>_xlfn.IFNA(VLOOKUP(A827,'313 expiration'!A$1:E$8,4,FALSE),0)</f>
        <v>0</v>
      </c>
      <c r="G827" s="12">
        <f>_xlfn.IFNA(VLOOKUP(A827,'TIF expiration'!$A$1:$B$3,2,FALSE),0)</f>
        <v>0</v>
      </c>
      <c r="H827" s="49">
        <v>0.82469999999999999</v>
      </c>
      <c r="I827">
        <v>0.96300000000000008</v>
      </c>
      <c r="J827" s="49">
        <f t="shared" si="50"/>
        <v>0.08</v>
      </c>
      <c r="K827" s="49">
        <f t="shared" si="51"/>
        <v>5.8300000000000088E-2</v>
      </c>
      <c r="L827" s="49">
        <f t="shared" si="52"/>
        <v>0</v>
      </c>
    </row>
    <row r="828" spans="1:12" x14ac:dyDescent="0.25">
      <c r="A828" s="56">
        <v>205903</v>
      </c>
      <c r="B828" t="s">
        <v>235</v>
      </c>
      <c r="C828" s="12">
        <v>2400412082</v>
      </c>
      <c r="D828" s="12">
        <v>2400412082</v>
      </c>
      <c r="E828" s="12">
        <f t="shared" si="49"/>
        <v>0</v>
      </c>
      <c r="F828" s="12">
        <f>_xlfn.IFNA(VLOOKUP(A828,'313 expiration'!A$1:E$8,4,FALSE),0)</f>
        <v>0</v>
      </c>
      <c r="G828" s="12">
        <f>_xlfn.IFNA(VLOOKUP(A828,'TIF expiration'!$A$1:$B$3,2,FALSE),0)</f>
        <v>0</v>
      </c>
      <c r="H828" s="49">
        <v>0.91279999999999994</v>
      </c>
      <c r="I828">
        <v>0.9628000000000001</v>
      </c>
      <c r="J828" s="49">
        <f t="shared" si="50"/>
        <v>5.0000000000000155E-2</v>
      </c>
      <c r="K828" s="49">
        <f t="shared" si="51"/>
        <v>0</v>
      </c>
      <c r="L828" s="49">
        <f t="shared" si="52"/>
        <v>0</v>
      </c>
    </row>
    <row r="829" spans="1:12" x14ac:dyDescent="0.25">
      <c r="A829" s="56">
        <v>205904</v>
      </c>
      <c r="B829" t="s">
        <v>234</v>
      </c>
      <c r="C829" s="12">
        <v>483489479</v>
      </c>
      <c r="D829" s="12">
        <v>483489479</v>
      </c>
      <c r="E829" s="12">
        <f t="shared" si="49"/>
        <v>0</v>
      </c>
      <c r="F829" s="12">
        <f>_xlfn.IFNA(VLOOKUP(A829,'313 expiration'!A$1:E$8,4,FALSE),0)</f>
        <v>0</v>
      </c>
      <c r="G829" s="12">
        <f>_xlfn.IFNA(VLOOKUP(A829,'TIF expiration'!$A$1:$B$3,2,FALSE),0)</f>
        <v>0</v>
      </c>
      <c r="H829" s="49">
        <v>0.82469999999999999</v>
      </c>
      <c r="I829">
        <v>0.96310000000000007</v>
      </c>
      <c r="J829" s="49">
        <f t="shared" si="50"/>
        <v>0.08</v>
      </c>
      <c r="K829" s="49">
        <f t="shared" si="51"/>
        <v>5.8400000000000077E-2</v>
      </c>
      <c r="L829" s="49">
        <f t="shared" si="52"/>
        <v>0</v>
      </c>
    </row>
    <row r="830" spans="1:12" x14ac:dyDescent="0.25">
      <c r="A830" s="56">
        <v>205905</v>
      </c>
      <c r="B830" t="s">
        <v>233</v>
      </c>
      <c r="C830" s="12">
        <v>405300739</v>
      </c>
      <c r="D830" s="12">
        <v>405300739</v>
      </c>
      <c r="E830" s="12">
        <f t="shared" si="49"/>
        <v>0</v>
      </c>
      <c r="F830" s="12">
        <f>_xlfn.IFNA(VLOOKUP(A830,'313 expiration'!A$1:E$8,4,FALSE),0)</f>
        <v>0</v>
      </c>
      <c r="G830" s="12">
        <f>_xlfn.IFNA(VLOOKUP(A830,'TIF expiration'!$A$1:$B$3,2,FALSE),0)</f>
        <v>0</v>
      </c>
      <c r="H830" s="49">
        <v>0.82469999999999999</v>
      </c>
      <c r="I830">
        <v>0.96300000000000008</v>
      </c>
      <c r="J830" s="49">
        <f t="shared" si="50"/>
        <v>0.08</v>
      </c>
      <c r="K830" s="49">
        <f t="shared" si="51"/>
        <v>5.8300000000000088E-2</v>
      </c>
      <c r="L830" s="49">
        <f t="shared" si="52"/>
        <v>0</v>
      </c>
    </row>
    <row r="831" spans="1:12" x14ac:dyDescent="0.25">
      <c r="A831" s="56">
        <v>205906</v>
      </c>
      <c r="B831" t="s">
        <v>232</v>
      </c>
      <c r="C831" s="12">
        <v>809926214</v>
      </c>
      <c r="D831" s="12">
        <v>809926214</v>
      </c>
      <c r="E831" s="12">
        <f t="shared" si="49"/>
        <v>0</v>
      </c>
      <c r="F831" s="12">
        <f>_xlfn.IFNA(VLOOKUP(A831,'313 expiration'!A$1:E$8,4,FALSE),0)</f>
        <v>0</v>
      </c>
      <c r="G831" s="12">
        <f>_xlfn.IFNA(VLOOKUP(A831,'TIF expiration'!$A$1:$B$3,2,FALSE),0)</f>
        <v>0</v>
      </c>
      <c r="H831" s="49">
        <v>0.82469999999999999</v>
      </c>
      <c r="I831">
        <v>0.96300000000000008</v>
      </c>
      <c r="J831" s="49">
        <f t="shared" si="50"/>
        <v>0.08</v>
      </c>
      <c r="K831" s="49">
        <f t="shared" si="51"/>
        <v>5.8300000000000088E-2</v>
      </c>
      <c r="L831" s="49">
        <f t="shared" si="52"/>
        <v>0</v>
      </c>
    </row>
    <row r="832" spans="1:12" x14ac:dyDescent="0.25">
      <c r="A832" s="56">
        <v>205907</v>
      </c>
      <c r="B832" t="s">
        <v>231</v>
      </c>
      <c r="C832" s="12">
        <v>705603060</v>
      </c>
      <c r="D832" s="12">
        <v>705603060</v>
      </c>
      <c r="E832" s="12">
        <f t="shared" si="49"/>
        <v>0</v>
      </c>
      <c r="F832" s="12">
        <f>_xlfn.IFNA(VLOOKUP(A832,'313 expiration'!A$1:E$8,4,FALSE),0)</f>
        <v>0</v>
      </c>
      <c r="G832" s="12">
        <f>_xlfn.IFNA(VLOOKUP(A832,'TIF expiration'!$A$1:$B$3,2,FALSE),0)</f>
        <v>0</v>
      </c>
      <c r="H832" s="49">
        <v>0.82469999999999999</v>
      </c>
      <c r="I832">
        <v>0.96300000000000008</v>
      </c>
      <c r="J832" s="49">
        <f t="shared" si="50"/>
        <v>0.08</v>
      </c>
      <c r="K832" s="49">
        <f t="shared" si="51"/>
        <v>5.8300000000000088E-2</v>
      </c>
      <c r="L832" s="49">
        <f t="shared" si="52"/>
        <v>0</v>
      </c>
    </row>
    <row r="833" spans="1:12" x14ac:dyDescent="0.25">
      <c r="A833" s="56">
        <v>206901</v>
      </c>
      <c r="B833" t="s">
        <v>230</v>
      </c>
      <c r="C833" s="12">
        <v>331257585</v>
      </c>
      <c r="D833" s="12">
        <v>331257585</v>
      </c>
      <c r="E833" s="12">
        <f t="shared" si="49"/>
        <v>0</v>
      </c>
      <c r="F833" s="12">
        <f>_xlfn.IFNA(VLOOKUP(A833,'313 expiration'!A$1:E$8,4,FALSE),0)</f>
        <v>0</v>
      </c>
      <c r="G833" s="12">
        <f>_xlfn.IFNA(VLOOKUP(A833,'TIF expiration'!$A$1:$B$3,2,FALSE),0)</f>
        <v>0</v>
      </c>
      <c r="H833" s="49">
        <v>0.91639999999999999</v>
      </c>
      <c r="I833">
        <v>0.96640000000000004</v>
      </c>
      <c r="J833" s="49">
        <f t="shared" si="50"/>
        <v>5.0000000000000044E-2</v>
      </c>
      <c r="K833" s="49">
        <f t="shared" si="51"/>
        <v>0</v>
      </c>
      <c r="L833" s="49">
        <f t="shared" si="52"/>
        <v>0</v>
      </c>
    </row>
    <row r="834" spans="1:12" x14ac:dyDescent="0.25">
      <c r="A834" s="56">
        <v>206902</v>
      </c>
      <c r="B834" t="s">
        <v>229</v>
      </c>
      <c r="C834" s="12">
        <v>96509267</v>
      </c>
      <c r="D834" s="12">
        <v>96509267</v>
      </c>
      <c r="E834" s="12">
        <f t="shared" si="49"/>
        <v>0</v>
      </c>
      <c r="F834" s="12">
        <f>_xlfn.IFNA(VLOOKUP(A834,'313 expiration'!A$1:E$8,4,FALSE),0)</f>
        <v>0</v>
      </c>
      <c r="G834" s="12">
        <f>_xlfn.IFNA(VLOOKUP(A834,'TIF expiration'!$A$1:$B$3,2,FALSE),0)</f>
        <v>0</v>
      </c>
      <c r="H834" s="49">
        <v>0.91639999999999999</v>
      </c>
      <c r="I834">
        <v>1.0269000000000001</v>
      </c>
      <c r="J834" s="49">
        <f t="shared" si="50"/>
        <v>0.08</v>
      </c>
      <c r="K834" s="49">
        <f t="shared" si="51"/>
        <v>3.0500000000000152E-2</v>
      </c>
      <c r="L834" s="49">
        <f t="shared" si="52"/>
        <v>0</v>
      </c>
    </row>
    <row r="835" spans="1:12" x14ac:dyDescent="0.25">
      <c r="A835" s="56">
        <v>206903</v>
      </c>
      <c r="B835" t="s">
        <v>228</v>
      </c>
      <c r="C835" s="12">
        <v>71343305</v>
      </c>
      <c r="D835" s="12">
        <v>71343305</v>
      </c>
      <c r="E835" s="12">
        <f t="shared" ref="E835:E898" si="53">(C835-D835)*2</f>
        <v>0</v>
      </c>
      <c r="F835" s="12">
        <f>_xlfn.IFNA(VLOOKUP(A835,'313 expiration'!A$1:E$8,4,FALSE),0)</f>
        <v>0</v>
      </c>
      <c r="G835" s="12">
        <f>_xlfn.IFNA(VLOOKUP(A835,'TIF expiration'!$A$1:$B$3,2,FALSE),0)</f>
        <v>0</v>
      </c>
      <c r="H835" s="49">
        <v>0.89159999999999995</v>
      </c>
      <c r="I835">
        <v>1.0299</v>
      </c>
      <c r="J835" s="49">
        <f t="shared" ref="J835:J898" si="54">MAX(0,MIN(0.08,I835-H835))</f>
        <v>0.08</v>
      </c>
      <c r="K835" s="49">
        <f t="shared" ref="K835:K898" si="55">MIN(0.09,I835-H835-J835)</f>
        <v>5.8300000000000088E-2</v>
      </c>
      <c r="L835" s="49">
        <f t="shared" si="52"/>
        <v>0</v>
      </c>
    </row>
    <row r="836" spans="1:12" x14ac:dyDescent="0.25">
      <c r="A836" s="56">
        <v>207901</v>
      </c>
      <c r="B836" t="s">
        <v>227</v>
      </c>
      <c r="C836" s="12">
        <v>80359468</v>
      </c>
      <c r="D836" s="12">
        <v>76273450</v>
      </c>
      <c r="E836" s="12">
        <f t="shared" si="53"/>
        <v>8172036</v>
      </c>
      <c r="F836" s="12">
        <f>_xlfn.IFNA(VLOOKUP(A836,'313 expiration'!A$1:E$8,4,FALSE),0)</f>
        <v>0</v>
      </c>
      <c r="G836" s="12">
        <f>_xlfn.IFNA(VLOOKUP(A836,'TIF expiration'!$A$1:$B$3,2,FALSE),0)</f>
        <v>0</v>
      </c>
      <c r="H836" s="49">
        <v>0.91639999999999999</v>
      </c>
      <c r="I836">
        <v>1.0548</v>
      </c>
      <c r="J836" s="49">
        <f t="shared" si="54"/>
        <v>0.08</v>
      </c>
      <c r="K836" s="49">
        <f t="shared" si="55"/>
        <v>5.8399999999999966E-2</v>
      </c>
      <c r="L836" s="49">
        <f t="shared" si="52"/>
        <v>0</v>
      </c>
    </row>
    <row r="837" spans="1:12" x14ac:dyDescent="0.25">
      <c r="A837" s="56">
        <v>208901</v>
      </c>
      <c r="B837" t="s">
        <v>226</v>
      </c>
      <c r="C837" s="12">
        <v>275452836</v>
      </c>
      <c r="D837" s="12">
        <v>275452836</v>
      </c>
      <c r="E837" s="12">
        <f t="shared" si="53"/>
        <v>0</v>
      </c>
      <c r="F837" s="12">
        <f>_xlfn.IFNA(VLOOKUP(A837,'313 expiration'!A$1:E$8,4,FALSE),0)</f>
        <v>0</v>
      </c>
      <c r="G837" s="12">
        <f>_xlfn.IFNA(VLOOKUP(A837,'TIF expiration'!$A$1:$B$3,2,FALSE),0)</f>
        <v>0</v>
      </c>
      <c r="H837" s="49">
        <v>0.91639999999999999</v>
      </c>
      <c r="I837">
        <v>0.96640000000000004</v>
      </c>
      <c r="J837" s="49">
        <f t="shared" si="54"/>
        <v>5.0000000000000044E-2</v>
      </c>
      <c r="K837" s="49">
        <f t="shared" si="55"/>
        <v>0</v>
      </c>
      <c r="L837" s="49">
        <f t="shared" si="52"/>
        <v>0</v>
      </c>
    </row>
    <row r="838" spans="1:12" x14ac:dyDescent="0.25">
      <c r="A838" s="56">
        <v>208902</v>
      </c>
      <c r="B838" t="s">
        <v>225</v>
      </c>
      <c r="C838" s="12">
        <v>2353585728</v>
      </c>
      <c r="D838" s="12">
        <v>2353585728</v>
      </c>
      <c r="E838" s="12">
        <f t="shared" si="53"/>
        <v>0</v>
      </c>
      <c r="F838" s="12">
        <f>_xlfn.IFNA(VLOOKUP(A838,'313 expiration'!A$1:E$8,4,FALSE),0)</f>
        <v>0</v>
      </c>
      <c r="G838" s="12">
        <f>_xlfn.IFNA(VLOOKUP(A838,'TIF expiration'!$A$1:$B$3,2,FALSE),0)</f>
        <v>0</v>
      </c>
      <c r="H838" s="49">
        <v>0.91639999999999999</v>
      </c>
      <c r="I838">
        <v>0.96540000000000004</v>
      </c>
      <c r="J838" s="49">
        <f t="shared" si="54"/>
        <v>4.9000000000000044E-2</v>
      </c>
      <c r="K838" s="49">
        <f t="shared" si="55"/>
        <v>0</v>
      </c>
      <c r="L838" s="49">
        <f t="shared" ref="L838:L901" si="56">I838-H838-J838-K838</f>
        <v>0</v>
      </c>
    </row>
    <row r="839" spans="1:12" x14ac:dyDescent="0.25">
      <c r="A839" s="56">
        <v>208903</v>
      </c>
      <c r="B839" t="s">
        <v>224</v>
      </c>
      <c r="C839" s="12">
        <v>138254634</v>
      </c>
      <c r="D839" s="12">
        <v>138254634</v>
      </c>
      <c r="E839" s="12">
        <f t="shared" si="53"/>
        <v>0</v>
      </c>
      <c r="F839" s="12">
        <f>_xlfn.IFNA(VLOOKUP(A839,'313 expiration'!A$1:E$8,4,FALSE),0)</f>
        <v>0</v>
      </c>
      <c r="G839" s="12">
        <f>_xlfn.IFNA(VLOOKUP(A839,'TIF expiration'!$A$1:$B$3,2,FALSE),0)</f>
        <v>0</v>
      </c>
      <c r="H839" s="49">
        <v>0.91639999999999999</v>
      </c>
      <c r="I839">
        <v>0.96640000000000004</v>
      </c>
      <c r="J839" s="49">
        <f t="shared" si="54"/>
        <v>5.0000000000000044E-2</v>
      </c>
      <c r="K839" s="49">
        <f t="shared" si="55"/>
        <v>0</v>
      </c>
      <c r="L839" s="49">
        <f t="shared" si="56"/>
        <v>0</v>
      </c>
    </row>
    <row r="840" spans="1:12" x14ac:dyDescent="0.25">
      <c r="A840" s="56">
        <v>209901</v>
      </c>
      <c r="B840" t="s">
        <v>223</v>
      </c>
      <c r="C840" s="12">
        <v>337243294</v>
      </c>
      <c r="D840" s="12">
        <v>337243294</v>
      </c>
      <c r="E840" s="12">
        <f t="shared" si="53"/>
        <v>0</v>
      </c>
      <c r="F840" s="12">
        <f>_xlfn.IFNA(VLOOKUP(A840,'313 expiration'!A$1:E$8,4,FALSE),0)</f>
        <v>0</v>
      </c>
      <c r="G840" s="12">
        <f>_xlfn.IFNA(VLOOKUP(A840,'TIF expiration'!$A$1:$B$3,2,FALSE),0)</f>
        <v>0</v>
      </c>
      <c r="H840" s="49">
        <v>0.91639999999999999</v>
      </c>
      <c r="I840">
        <v>0.96640000000000004</v>
      </c>
      <c r="J840" s="49">
        <f t="shared" si="54"/>
        <v>5.0000000000000044E-2</v>
      </c>
      <c r="K840" s="49">
        <f t="shared" si="55"/>
        <v>0</v>
      </c>
      <c r="L840" s="49">
        <f t="shared" si="56"/>
        <v>0</v>
      </c>
    </row>
    <row r="841" spans="1:12" x14ac:dyDescent="0.25">
      <c r="A841" s="56">
        <v>209902</v>
      </c>
      <c r="B841" t="s">
        <v>222</v>
      </c>
      <c r="C841" s="12">
        <v>51597363</v>
      </c>
      <c r="D841" s="12">
        <v>51597363</v>
      </c>
      <c r="E841" s="12">
        <f t="shared" si="53"/>
        <v>0</v>
      </c>
      <c r="F841" s="12">
        <f>_xlfn.IFNA(VLOOKUP(A841,'313 expiration'!A$1:E$8,4,FALSE),0)</f>
        <v>0</v>
      </c>
      <c r="G841" s="12">
        <f>_xlfn.IFNA(VLOOKUP(A841,'TIF expiration'!$A$1:$B$3,2,FALSE),0)</f>
        <v>0</v>
      </c>
      <c r="H841" s="49">
        <v>0.91639999999999999</v>
      </c>
      <c r="I841">
        <v>0.96640000000000004</v>
      </c>
      <c r="J841" s="49">
        <f t="shared" si="54"/>
        <v>5.0000000000000044E-2</v>
      </c>
      <c r="K841" s="49">
        <f t="shared" si="55"/>
        <v>0</v>
      </c>
      <c r="L841" s="49">
        <f t="shared" si="56"/>
        <v>0</v>
      </c>
    </row>
    <row r="842" spans="1:12" x14ac:dyDescent="0.25">
      <c r="A842" s="56">
        <v>210901</v>
      </c>
      <c r="B842" t="s">
        <v>221</v>
      </c>
      <c r="C842" s="12">
        <v>581442685</v>
      </c>
      <c r="D842" s="12">
        <v>563084272</v>
      </c>
      <c r="E842" s="12">
        <f t="shared" si="53"/>
        <v>36716826</v>
      </c>
      <c r="F842" s="12">
        <f>_xlfn.IFNA(VLOOKUP(A842,'313 expiration'!A$1:E$8,4,FALSE),0)</f>
        <v>0</v>
      </c>
      <c r="G842" s="12">
        <f>_xlfn.IFNA(VLOOKUP(A842,'TIF expiration'!$A$1:$B$3,2,FALSE),0)</f>
        <v>0</v>
      </c>
      <c r="H842" s="49">
        <v>0.91639999999999999</v>
      </c>
      <c r="I842">
        <v>1.0547</v>
      </c>
      <c r="J842" s="49">
        <f t="shared" si="54"/>
        <v>0.08</v>
      </c>
      <c r="K842" s="49">
        <f t="shared" si="55"/>
        <v>5.8299999999999977E-2</v>
      </c>
      <c r="L842" s="49">
        <f t="shared" si="56"/>
        <v>0</v>
      </c>
    </row>
    <row r="843" spans="1:12" x14ac:dyDescent="0.25">
      <c r="A843" s="56">
        <v>210902</v>
      </c>
      <c r="B843" t="s">
        <v>220</v>
      </c>
      <c r="C843" s="12">
        <v>212575987</v>
      </c>
      <c r="D843" s="12">
        <v>205160594</v>
      </c>
      <c r="E843" s="12">
        <f t="shared" si="53"/>
        <v>14830786</v>
      </c>
      <c r="F843" s="12">
        <f>_xlfn.IFNA(VLOOKUP(A843,'313 expiration'!A$1:E$8,4,FALSE),0)</f>
        <v>0</v>
      </c>
      <c r="G843" s="12">
        <f>_xlfn.IFNA(VLOOKUP(A843,'TIF expiration'!$A$1:$B$3,2,FALSE),0)</f>
        <v>0</v>
      </c>
      <c r="H843" s="49">
        <v>0.91639999999999999</v>
      </c>
      <c r="I843">
        <v>1.0547</v>
      </c>
      <c r="J843" s="49">
        <f t="shared" si="54"/>
        <v>0.08</v>
      </c>
      <c r="K843" s="49">
        <f t="shared" si="55"/>
        <v>5.8299999999999977E-2</v>
      </c>
      <c r="L843" s="49">
        <f t="shared" si="56"/>
        <v>0</v>
      </c>
    </row>
    <row r="844" spans="1:12" x14ac:dyDescent="0.25">
      <c r="A844" s="56">
        <v>210903</v>
      </c>
      <c r="B844" t="s">
        <v>219</v>
      </c>
      <c r="C844" s="12">
        <v>259057059</v>
      </c>
      <c r="D844" s="12">
        <v>259057059</v>
      </c>
      <c r="E844" s="12">
        <f t="shared" si="53"/>
        <v>0</v>
      </c>
      <c r="F844" s="12">
        <f>_xlfn.IFNA(VLOOKUP(A844,'313 expiration'!A$1:E$8,4,FALSE),0)</f>
        <v>0</v>
      </c>
      <c r="G844" s="12">
        <f>_xlfn.IFNA(VLOOKUP(A844,'TIF expiration'!$A$1:$B$3,2,FALSE),0)</f>
        <v>0</v>
      </c>
      <c r="H844" s="49">
        <v>0.91639999999999999</v>
      </c>
      <c r="I844">
        <v>1.0158</v>
      </c>
      <c r="J844" s="49">
        <f t="shared" si="54"/>
        <v>0.08</v>
      </c>
      <c r="K844" s="49">
        <f t="shared" si="55"/>
        <v>1.9400000000000042E-2</v>
      </c>
      <c r="L844" s="49">
        <f t="shared" si="56"/>
        <v>0</v>
      </c>
    </row>
    <row r="845" spans="1:12" x14ac:dyDescent="0.25">
      <c r="A845" s="56">
        <v>210904</v>
      </c>
      <c r="B845" t="s">
        <v>218</v>
      </c>
      <c r="C845" s="12">
        <v>122714855</v>
      </c>
      <c r="D845" s="12">
        <v>122714855</v>
      </c>
      <c r="E845" s="12">
        <f t="shared" si="53"/>
        <v>0</v>
      </c>
      <c r="F845" s="12">
        <f>_xlfn.IFNA(VLOOKUP(A845,'313 expiration'!A$1:E$8,4,FALSE),0)</f>
        <v>0</v>
      </c>
      <c r="G845" s="12">
        <f>_xlfn.IFNA(VLOOKUP(A845,'TIF expiration'!$A$1:$B$3,2,FALSE),0)</f>
        <v>0</v>
      </c>
      <c r="H845" s="49">
        <v>0.91639999999999999</v>
      </c>
      <c r="I845">
        <v>0.96640000000000004</v>
      </c>
      <c r="J845" s="49">
        <f t="shared" si="54"/>
        <v>5.0000000000000044E-2</v>
      </c>
      <c r="K845" s="49">
        <f t="shared" si="55"/>
        <v>0</v>
      </c>
      <c r="L845" s="49">
        <f t="shared" si="56"/>
        <v>0</v>
      </c>
    </row>
    <row r="846" spans="1:12" x14ac:dyDescent="0.25">
      <c r="A846" s="56">
        <v>210905</v>
      </c>
      <c r="B846" t="s">
        <v>217</v>
      </c>
      <c r="C846" s="12">
        <v>146038453</v>
      </c>
      <c r="D846" s="12">
        <v>139615746</v>
      </c>
      <c r="E846" s="12">
        <f t="shared" si="53"/>
        <v>12845414</v>
      </c>
      <c r="F846" s="12">
        <f>_xlfn.IFNA(VLOOKUP(A846,'313 expiration'!A$1:E$8,4,FALSE),0)</f>
        <v>0</v>
      </c>
      <c r="G846" s="12">
        <f>_xlfn.IFNA(VLOOKUP(A846,'TIF expiration'!$A$1:$B$3,2,FALSE),0)</f>
        <v>0</v>
      </c>
      <c r="H846" s="49">
        <v>0.91639999999999999</v>
      </c>
      <c r="I846">
        <v>1.0547</v>
      </c>
      <c r="J846" s="49">
        <f t="shared" si="54"/>
        <v>0.08</v>
      </c>
      <c r="K846" s="49">
        <f t="shared" si="55"/>
        <v>5.8299999999999977E-2</v>
      </c>
      <c r="L846" s="49">
        <f t="shared" si="56"/>
        <v>0</v>
      </c>
    </row>
    <row r="847" spans="1:12" x14ac:dyDescent="0.25">
      <c r="A847" s="56">
        <v>210906</v>
      </c>
      <c r="B847" t="s">
        <v>216</v>
      </c>
      <c r="C847" s="12">
        <v>35320146</v>
      </c>
      <c r="D847" s="12">
        <v>35320146</v>
      </c>
      <c r="E847" s="12">
        <f t="shared" si="53"/>
        <v>0</v>
      </c>
      <c r="F847" s="12">
        <f>_xlfn.IFNA(VLOOKUP(A847,'313 expiration'!A$1:E$8,4,FALSE),0)</f>
        <v>0</v>
      </c>
      <c r="G847" s="12">
        <f>_xlfn.IFNA(VLOOKUP(A847,'TIF expiration'!$A$1:$B$3,2,FALSE),0)</f>
        <v>0</v>
      </c>
      <c r="H847" s="49">
        <v>0.91639999999999999</v>
      </c>
      <c r="I847">
        <v>1.0547</v>
      </c>
      <c r="J847" s="49">
        <f t="shared" si="54"/>
        <v>0.08</v>
      </c>
      <c r="K847" s="49">
        <f t="shared" si="55"/>
        <v>5.8299999999999977E-2</v>
      </c>
      <c r="L847" s="49">
        <f t="shared" si="56"/>
        <v>0</v>
      </c>
    </row>
    <row r="848" spans="1:12" x14ac:dyDescent="0.25">
      <c r="A848" s="56">
        <v>211901</v>
      </c>
      <c r="B848" t="s">
        <v>215</v>
      </c>
      <c r="C848" s="12">
        <v>97254476</v>
      </c>
      <c r="D848" s="12">
        <v>97254476</v>
      </c>
      <c r="E848" s="12">
        <f t="shared" si="53"/>
        <v>0</v>
      </c>
      <c r="F848" s="12">
        <f>_xlfn.IFNA(VLOOKUP(A848,'313 expiration'!A$1:E$8,4,FALSE),0)</f>
        <v>0</v>
      </c>
      <c r="G848" s="12">
        <f>_xlfn.IFNA(VLOOKUP(A848,'TIF expiration'!$A$1:$B$3,2,FALSE),0)</f>
        <v>0</v>
      </c>
      <c r="H848" s="49">
        <v>0.91639999999999999</v>
      </c>
      <c r="I848">
        <v>0.96640000000000004</v>
      </c>
      <c r="J848" s="49">
        <f t="shared" si="54"/>
        <v>5.0000000000000044E-2</v>
      </c>
      <c r="K848" s="49">
        <f t="shared" si="55"/>
        <v>0</v>
      </c>
      <c r="L848" s="49">
        <f t="shared" si="56"/>
        <v>0</v>
      </c>
    </row>
    <row r="849" spans="1:12" x14ac:dyDescent="0.25">
      <c r="A849" s="56">
        <v>211902</v>
      </c>
      <c r="B849" t="s">
        <v>214</v>
      </c>
      <c r="C849" s="12">
        <v>487087306</v>
      </c>
      <c r="D849" s="12">
        <v>487087306</v>
      </c>
      <c r="E849" s="12">
        <f t="shared" si="53"/>
        <v>0</v>
      </c>
      <c r="F849" s="12">
        <f>_xlfn.IFNA(VLOOKUP(A849,'313 expiration'!A$1:E$8,4,FALSE),0)</f>
        <v>0</v>
      </c>
      <c r="G849" s="12">
        <f>_xlfn.IFNA(VLOOKUP(A849,'TIF expiration'!$A$1:$B$3,2,FALSE),0)</f>
        <v>0</v>
      </c>
      <c r="H849" s="49">
        <v>0.91639999999999999</v>
      </c>
      <c r="I849">
        <v>1.0547</v>
      </c>
      <c r="J849" s="49">
        <f t="shared" si="54"/>
        <v>0.08</v>
      </c>
      <c r="K849" s="49">
        <f t="shared" si="55"/>
        <v>5.8299999999999977E-2</v>
      </c>
      <c r="L849" s="49">
        <f t="shared" si="56"/>
        <v>0</v>
      </c>
    </row>
    <row r="850" spans="1:12" x14ac:dyDescent="0.25">
      <c r="A850" s="56">
        <v>212901</v>
      </c>
      <c r="B850" t="s">
        <v>213</v>
      </c>
      <c r="C850" s="12">
        <v>393613677</v>
      </c>
      <c r="D850" s="12">
        <v>365285670</v>
      </c>
      <c r="E850" s="12">
        <f t="shared" si="53"/>
        <v>56656014</v>
      </c>
      <c r="F850" s="12">
        <f>_xlfn.IFNA(VLOOKUP(A850,'313 expiration'!A$1:E$8,4,FALSE),0)</f>
        <v>0</v>
      </c>
      <c r="G850" s="12">
        <f>_xlfn.IFNA(VLOOKUP(A850,'TIF expiration'!$A$1:$B$3,2,FALSE),0)</f>
        <v>0</v>
      </c>
      <c r="H850" s="49">
        <v>0.91439999999999999</v>
      </c>
      <c r="I850">
        <v>1.0527</v>
      </c>
      <c r="J850" s="49">
        <f t="shared" si="54"/>
        <v>0.08</v>
      </c>
      <c r="K850" s="49">
        <f t="shared" si="55"/>
        <v>5.8299999999999977E-2</v>
      </c>
      <c r="L850" s="49">
        <f t="shared" si="56"/>
        <v>0</v>
      </c>
    </row>
    <row r="851" spans="1:12" x14ac:dyDescent="0.25">
      <c r="A851" s="56">
        <v>212902</v>
      </c>
      <c r="B851" t="s">
        <v>212</v>
      </c>
      <c r="C851" s="12">
        <v>1268233786</v>
      </c>
      <c r="D851" s="12">
        <v>1268233786</v>
      </c>
      <c r="E851" s="12">
        <f t="shared" si="53"/>
        <v>0</v>
      </c>
      <c r="F851" s="12">
        <f>_xlfn.IFNA(VLOOKUP(A851,'313 expiration'!A$1:E$8,4,FALSE),0)</f>
        <v>0</v>
      </c>
      <c r="G851" s="12">
        <f>_xlfn.IFNA(VLOOKUP(A851,'TIF expiration'!$A$1:$B$3,2,FALSE),0)</f>
        <v>0</v>
      </c>
      <c r="H851" s="49">
        <v>0.86529999999999996</v>
      </c>
      <c r="I851">
        <v>0.99530000000000007</v>
      </c>
      <c r="J851" s="49">
        <f t="shared" si="54"/>
        <v>0.08</v>
      </c>
      <c r="K851" s="49">
        <f t="shared" si="55"/>
        <v>5.0000000000000114E-2</v>
      </c>
      <c r="L851" s="49">
        <f t="shared" si="56"/>
        <v>0</v>
      </c>
    </row>
    <row r="852" spans="1:12" x14ac:dyDescent="0.25">
      <c r="A852" s="56">
        <v>212903</v>
      </c>
      <c r="B852" t="s">
        <v>211</v>
      </c>
      <c r="C852" s="12">
        <v>1720572729</v>
      </c>
      <c r="D852" s="12">
        <v>1720572729</v>
      </c>
      <c r="E852" s="12">
        <f t="shared" si="53"/>
        <v>0</v>
      </c>
      <c r="F852" s="12">
        <f>_xlfn.IFNA(VLOOKUP(A852,'313 expiration'!A$1:E$8,4,FALSE),0)</f>
        <v>0</v>
      </c>
      <c r="G852" s="12">
        <f>_xlfn.IFNA(VLOOKUP(A852,'TIF expiration'!$A$1:$B$3,2,FALSE),0)</f>
        <v>0</v>
      </c>
      <c r="H852" s="49">
        <v>0.84799999999999998</v>
      </c>
      <c r="I852">
        <v>0.92800000000000005</v>
      </c>
      <c r="J852" s="49">
        <f t="shared" si="54"/>
        <v>0.08</v>
      </c>
      <c r="K852" s="49">
        <f t="shared" si="55"/>
        <v>6.9388939039072284E-17</v>
      </c>
      <c r="L852" s="49">
        <f t="shared" si="56"/>
        <v>0</v>
      </c>
    </row>
    <row r="853" spans="1:12" x14ac:dyDescent="0.25">
      <c r="A853" s="56">
        <v>212904</v>
      </c>
      <c r="B853" t="s">
        <v>210</v>
      </c>
      <c r="C853" s="12">
        <v>410919571</v>
      </c>
      <c r="D853" s="12">
        <v>410919571</v>
      </c>
      <c r="E853" s="12">
        <f t="shared" si="53"/>
        <v>0</v>
      </c>
      <c r="F853" s="12">
        <f>_xlfn.IFNA(VLOOKUP(A853,'313 expiration'!A$1:E$8,4,FALSE),0)</f>
        <v>0</v>
      </c>
      <c r="G853" s="12">
        <f>_xlfn.IFNA(VLOOKUP(A853,'TIF expiration'!$A$1:$B$3,2,FALSE),0)</f>
        <v>0</v>
      </c>
      <c r="H853" s="49">
        <v>0.91639999999999999</v>
      </c>
      <c r="I853">
        <v>1.0547</v>
      </c>
      <c r="J853" s="49">
        <f t="shared" si="54"/>
        <v>0.08</v>
      </c>
      <c r="K853" s="49">
        <f t="shared" si="55"/>
        <v>5.8299999999999977E-2</v>
      </c>
      <c r="L853" s="49">
        <f t="shared" si="56"/>
        <v>0</v>
      </c>
    </row>
    <row r="854" spans="1:12" x14ac:dyDescent="0.25">
      <c r="A854" s="56">
        <v>212905</v>
      </c>
      <c r="B854" t="s">
        <v>209</v>
      </c>
      <c r="C854" s="12">
        <v>10030379311</v>
      </c>
      <c r="D854" s="12">
        <v>10030379311</v>
      </c>
      <c r="E854" s="12">
        <f t="shared" si="53"/>
        <v>0</v>
      </c>
      <c r="F854" s="12">
        <f>_xlfn.IFNA(VLOOKUP(A854,'313 expiration'!A$1:E$8,4,FALSE),0)</f>
        <v>0</v>
      </c>
      <c r="G854" s="12">
        <f>_xlfn.IFNA(VLOOKUP(A854,'TIF expiration'!$A$1:$B$3,2,FALSE),0)</f>
        <v>0</v>
      </c>
      <c r="H854" s="49">
        <v>0.90910000000000002</v>
      </c>
      <c r="I854">
        <v>0.95910000000000006</v>
      </c>
      <c r="J854" s="49">
        <f t="shared" si="54"/>
        <v>5.0000000000000044E-2</v>
      </c>
      <c r="K854" s="49">
        <f t="shared" si="55"/>
        <v>0</v>
      </c>
      <c r="L854" s="49">
        <f t="shared" si="56"/>
        <v>0</v>
      </c>
    </row>
    <row r="855" spans="1:12" x14ac:dyDescent="0.25">
      <c r="A855" s="56">
        <v>212906</v>
      </c>
      <c r="B855" t="s">
        <v>208</v>
      </c>
      <c r="C855" s="12">
        <v>2341487301</v>
      </c>
      <c r="D855" s="12">
        <v>2341487301</v>
      </c>
      <c r="E855" s="12">
        <f t="shared" si="53"/>
        <v>0</v>
      </c>
      <c r="F855" s="12">
        <f>_xlfn.IFNA(VLOOKUP(A855,'313 expiration'!A$1:E$8,4,FALSE),0)</f>
        <v>0</v>
      </c>
      <c r="G855" s="12">
        <f>_xlfn.IFNA(VLOOKUP(A855,'TIF expiration'!$A$1:$B$3,2,FALSE),0)</f>
        <v>0</v>
      </c>
      <c r="H855" s="49">
        <v>0.89659999999999995</v>
      </c>
      <c r="I855">
        <v>0.95660000000000001</v>
      </c>
      <c r="J855" s="49">
        <f t="shared" si="54"/>
        <v>6.0000000000000053E-2</v>
      </c>
      <c r="K855" s="49">
        <f t="shared" si="55"/>
        <v>0</v>
      </c>
      <c r="L855" s="49">
        <f t="shared" si="56"/>
        <v>0</v>
      </c>
    </row>
    <row r="856" spans="1:12" x14ac:dyDescent="0.25">
      <c r="A856" s="56">
        <v>212909</v>
      </c>
      <c r="B856" t="s">
        <v>167</v>
      </c>
      <c r="C856" s="12">
        <v>1470446829</v>
      </c>
      <c r="D856" s="12">
        <v>1470446829</v>
      </c>
      <c r="E856" s="12">
        <f t="shared" si="53"/>
        <v>0</v>
      </c>
      <c r="F856" s="12">
        <f>_xlfn.IFNA(VLOOKUP(A856,'313 expiration'!A$1:E$8,4,FALSE),0)</f>
        <v>0</v>
      </c>
      <c r="G856" s="12">
        <f>_xlfn.IFNA(VLOOKUP(A856,'TIF expiration'!$A$1:$B$3,2,FALSE),0)</f>
        <v>0</v>
      </c>
      <c r="H856" s="49">
        <v>0.8831</v>
      </c>
      <c r="I856">
        <v>0.9890000000000001</v>
      </c>
      <c r="J856" s="49">
        <f t="shared" si="54"/>
        <v>0.08</v>
      </c>
      <c r="K856" s="49">
        <f t="shared" si="55"/>
        <v>2.5900000000000103E-2</v>
      </c>
      <c r="L856" s="49">
        <f t="shared" si="56"/>
        <v>0</v>
      </c>
    </row>
    <row r="857" spans="1:12" x14ac:dyDescent="0.25">
      <c r="A857" s="56">
        <v>212910</v>
      </c>
      <c r="B857" t="s">
        <v>207</v>
      </c>
      <c r="C857" s="12">
        <v>645613759</v>
      </c>
      <c r="D857" s="12">
        <v>645613759</v>
      </c>
      <c r="E857" s="12">
        <f t="shared" si="53"/>
        <v>0</v>
      </c>
      <c r="F857" s="12">
        <f>_xlfn.IFNA(VLOOKUP(A857,'313 expiration'!A$1:E$8,4,FALSE),0)</f>
        <v>0</v>
      </c>
      <c r="G857" s="12">
        <f>_xlfn.IFNA(VLOOKUP(A857,'TIF expiration'!$A$1:$B$3,2,FALSE),0)</f>
        <v>0</v>
      </c>
      <c r="H857" s="49">
        <v>0.88519999999999999</v>
      </c>
      <c r="I857">
        <v>0.93520000000000003</v>
      </c>
      <c r="J857" s="49">
        <f t="shared" si="54"/>
        <v>5.0000000000000044E-2</v>
      </c>
      <c r="K857" s="49">
        <f t="shared" si="55"/>
        <v>0</v>
      </c>
      <c r="L857" s="49">
        <f t="shared" si="56"/>
        <v>0</v>
      </c>
    </row>
    <row r="858" spans="1:12" x14ac:dyDescent="0.25">
      <c r="A858" s="56">
        <v>213901</v>
      </c>
      <c r="B858" t="s">
        <v>206</v>
      </c>
      <c r="C858" s="12">
        <v>3098867770</v>
      </c>
      <c r="D858" s="12">
        <v>3053571796</v>
      </c>
      <c r="E858" s="12">
        <f t="shared" si="53"/>
        <v>90591948</v>
      </c>
      <c r="F858" s="12">
        <f>_xlfn.IFNA(VLOOKUP(A858,'313 expiration'!A$1:E$8,4,FALSE),0)</f>
        <v>0</v>
      </c>
      <c r="G858" s="12">
        <f>_xlfn.IFNA(VLOOKUP(A858,'TIF expiration'!$A$1:$B$3,2,FALSE),0)</f>
        <v>0</v>
      </c>
      <c r="H858" s="49">
        <v>0.82469999999999999</v>
      </c>
      <c r="I858">
        <v>0.87470000000000003</v>
      </c>
      <c r="J858" s="49">
        <f t="shared" si="54"/>
        <v>5.0000000000000044E-2</v>
      </c>
      <c r="K858" s="49">
        <f t="shared" si="55"/>
        <v>0</v>
      </c>
      <c r="L858" s="49">
        <f t="shared" si="56"/>
        <v>0</v>
      </c>
    </row>
    <row r="859" spans="1:12" x14ac:dyDescent="0.25">
      <c r="A859" s="56">
        <v>214901</v>
      </c>
      <c r="B859" t="s">
        <v>205</v>
      </c>
      <c r="C859" s="12">
        <v>1361561923</v>
      </c>
      <c r="D859" s="12">
        <v>1361561923</v>
      </c>
      <c r="E859" s="12">
        <f t="shared" si="53"/>
        <v>0</v>
      </c>
      <c r="F859" s="12">
        <f>_xlfn.IFNA(VLOOKUP(A859,'313 expiration'!A$1:E$8,4,FALSE),0)</f>
        <v>0</v>
      </c>
      <c r="G859" s="12">
        <f>_xlfn.IFNA(VLOOKUP(A859,'TIF expiration'!$A$1:$B$3,2,FALSE),0)</f>
        <v>0</v>
      </c>
      <c r="H859" s="49">
        <v>0.91639999999999999</v>
      </c>
      <c r="I859">
        <v>0.99890000000000001</v>
      </c>
      <c r="J859" s="49">
        <f t="shared" si="54"/>
        <v>0.08</v>
      </c>
      <c r="K859" s="49">
        <f t="shared" si="55"/>
        <v>2.5000000000000161E-3</v>
      </c>
      <c r="L859" s="49">
        <f t="shared" si="56"/>
        <v>0</v>
      </c>
    </row>
    <row r="860" spans="1:12" x14ac:dyDescent="0.25">
      <c r="A860" s="56">
        <v>214902</v>
      </c>
      <c r="B860" t="s">
        <v>204</v>
      </c>
      <c r="C860" s="12">
        <v>136417897</v>
      </c>
      <c r="D860" s="12">
        <v>136417897</v>
      </c>
      <c r="E860" s="12">
        <f t="shared" si="53"/>
        <v>0</v>
      </c>
      <c r="F860" s="12">
        <f>_xlfn.IFNA(VLOOKUP(A860,'313 expiration'!A$1:E$8,4,FALSE),0)</f>
        <v>0</v>
      </c>
      <c r="G860" s="12">
        <f>_xlfn.IFNA(VLOOKUP(A860,'TIF expiration'!$A$1:$B$3,2,FALSE),0)</f>
        <v>0</v>
      </c>
      <c r="H860" s="49">
        <v>0.91639999999999999</v>
      </c>
      <c r="I860">
        <v>1.0547</v>
      </c>
      <c r="J860" s="49">
        <f t="shared" si="54"/>
        <v>0.08</v>
      </c>
      <c r="K860" s="49">
        <f t="shared" si="55"/>
        <v>5.8299999999999977E-2</v>
      </c>
      <c r="L860" s="49">
        <f t="shared" si="56"/>
        <v>0</v>
      </c>
    </row>
    <row r="861" spans="1:12" x14ac:dyDescent="0.25">
      <c r="A861" s="56">
        <v>214903</v>
      </c>
      <c r="B861" t="s">
        <v>203</v>
      </c>
      <c r="C861" s="12">
        <v>634605884</v>
      </c>
      <c r="D861" s="12">
        <v>634605884</v>
      </c>
      <c r="E861" s="12">
        <f t="shared" si="53"/>
        <v>0</v>
      </c>
      <c r="F861" s="12">
        <f>_xlfn.IFNA(VLOOKUP(A861,'313 expiration'!A$1:E$8,4,FALSE),0)</f>
        <v>0</v>
      </c>
      <c r="G861" s="12">
        <f>_xlfn.IFNA(VLOOKUP(A861,'TIF expiration'!$A$1:$B$3,2,FALSE),0)</f>
        <v>0</v>
      </c>
      <c r="H861" s="49">
        <v>0.90529999999999999</v>
      </c>
      <c r="I861">
        <v>1.0436000000000001</v>
      </c>
      <c r="J861" s="49">
        <f t="shared" si="54"/>
        <v>0.08</v>
      </c>
      <c r="K861" s="49">
        <f t="shared" si="55"/>
        <v>5.8300000000000088E-2</v>
      </c>
      <c r="L861" s="49">
        <f t="shared" si="56"/>
        <v>0</v>
      </c>
    </row>
    <row r="862" spans="1:12" x14ac:dyDescent="0.25">
      <c r="A862" s="56">
        <v>215901</v>
      </c>
      <c r="B862" t="s">
        <v>202</v>
      </c>
      <c r="C862" s="12">
        <v>534710720</v>
      </c>
      <c r="D862" s="12">
        <v>534710720</v>
      </c>
      <c r="E862" s="12">
        <f t="shared" si="53"/>
        <v>0</v>
      </c>
      <c r="F862" s="12">
        <f>_xlfn.IFNA(VLOOKUP(A862,'313 expiration'!A$1:E$8,4,FALSE),0)</f>
        <v>0</v>
      </c>
      <c r="G862" s="12">
        <f>_xlfn.IFNA(VLOOKUP(A862,'TIF expiration'!$A$1:$B$3,2,FALSE),0)</f>
        <v>0</v>
      </c>
      <c r="H862" s="49">
        <v>0.91639999999999999</v>
      </c>
      <c r="I862">
        <v>1.0547</v>
      </c>
      <c r="J862" s="49">
        <f t="shared" si="54"/>
        <v>0.08</v>
      </c>
      <c r="K862" s="49">
        <f t="shared" si="55"/>
        <v>5.8299999999999977E-2</v>
      </c>
      <c r="L862" s="49">
        <f t="shared" si="56"/>
        <v>0</v>
      </c>
    </row>
    <row r="863" spans="1:12" x14ac:dyDescent="0.25">
      <c r="A863" s="56">
        <v>216901</v>
      </c>
      <c r="B863" t="s">
        <v>201</v>
      </c>
      <c r="C863" s="12">
        <v>798832535</v>
      </c>
      <c r="D863" s="12">
        <v>798832535</v>
      </c>
      <c r="E863" s="12">
        <f t="shared" si="53"/>
        <v>0</v>
      </c>
      <c r="F863" s="12">
        <f>_xlfn.IFNA(VLOOKUP(A863,'313 expiration'!A$1:E$8,4,FALSE),0)</f>
        <v>0</v>
      </c>
      <c r="G863" s="12">
        <f>_xlfn.IFNA(VLOOKUP(A863,'TIF expiration'!$A$1:$B$3,2,FALSE),0)</f>
        <v>0</v>
      </c>
      <c r="H863" s="49">
        <v>0.91639999999999999</v>
      </c>
      <c r="I863">
        <v>0.96640000000000004</v>
      </c>
      <c r="J863" s="49">
        <f t="shared" si="54"/>
        <v>5.0000000000000044E-2</v>
      </c>
      <c r="K863" s="49">
        <f t="shared" si="55"/>
        <v>0</v>
      </c>
      <c r="L863" s="49">
        <f t="shared" si="56"/>
        <v>0</v>
      </c>
    </row>
    <row r="864" spans="1:12" x14ac:dyDescent="0.25">
      <c r="A864" s="56">
        <v>217901</v>
      </c>
      <c r="B864" t="s">
        <v>200</v>
      </c>
      <c r="C864" s="12">
        <v>156296423</v>
      </c>
      <c r="D864" s="12">
        <v>156296423</v>
      </c>
      <c r="E864" s="12">
        <f t="shared" si="53"/>
        <v>0</v>
      </c>
      <c r="F864" s="12">
        <f>_xlfn.IFNA(VLOOKUP(A864,'313 expiration'!A$1:E$8,4,FALSE),0)</f>
        <v>0</v>
      </c>
      <c r="G864" s="12">
        <f>_xlfn.IFNA(VLOOKUP(A864,'TIF expiration'!$A$1:$B$3,2,FALSE),0)</f>
        <v>0</v>
      </c>
      <c r="H864" s="49">
        <v>0.91639999999999999</v>
      </c>
      <c r="I864">
        <v>0.96640000000000004</v>
      </c>
      <c r="J864" s="49">
        <f t="shared" si="54"/>
        <v>5.0000000000000044E-2</v>
      </c>
      <c r="K864" s="49">
        <f t="shared" si="55"/>
        <v>0</v>
      </c>
      <c r="L864" s="49">
        <f t="shared" si="56"/>
        <v>0</v>
      </c>
    </row>
    <row r="865" spans="1:12" x14ac:dyDescent="0.25">
      <c r="A865" s="56">
        <v>218901</v>
      </c>
      <c r="B865" t="s">
        <v>199</v>
      </c>
      <c r="C865" s="12">
        <v>1920138160</v>
      </c>
      <c r="D865" s="12">
        <v>1910317099</v>
      </c>
      <c r="E865" s="12">
        <f t="shared" si="53"/>
        <v>19642122</v>
      </c>
      <c r="F865" s="12">
        <f>_xlfn.IFNA(VLOOKUP(A865,'313 expiration'!A$1:E$8,4,FALSE),0)</f>
        <v>0</v>
      </c>
      <c r="G865" s="12">
        <f>_xlfn.IFNA(VLOOKUP(A865,'TIF expiration'!$A$1:$B$3,2,FALSE),0)</f>
        <v>0</v>
      </c>
      <c r="H865" s="49">
        <v>0.87709999999999999</v>
      </c>
      <c r="I865">
        <v>0.93710000000000004</v>
      </c>
      <c r="J865" s="49">
        <f t="shared" si="54"/>
        <v>6.0000000000000053E-2</v>
      </c>
      <c r="K865" s="49">
        <f t="shared" si="55"/>
        <v>0</v>
      </c>
      <c r="L865" s="49">
        <f t="shared" si="56"/>
        <v>0</v>
      </c>
    </row>
    <row r="866" spans="1:12" x14ac:dyDescent="0.25">
      <c r="A866" s="56">
        <v>219901</v>
      </c>
      <c r="B866" t="s">
        <v>198</v>
      </c>
      <c r="C866" s="12">
        <v>94681109</v>
      </c>
      <c r="D866" s="12">
        <v>94681109</v>
      </c>
      <c r="E866" s="12">
        <f t="shared" si="53"/>
        <v>0</v>
      </c>
      <c r="F866" s="12">
        <f>_xlfn.IFNA(VLOOKUP(A866,'313 expiration'!A$1:E$8,4,FALSE),0)</f>
        <v>0</v>
      </c>
      <c r="G866" s="12">
        <f>_xlfn.IFNA(VLOOKUP(A866,'TIF expiration'!$A$1:$B$3,2,FALSE),0)</f>
        <v>0</v>
      </c>
      <c r="H866" s="49">
        <v>0.91010000000000002</v>
      </c>
      <c r="I866">
        <v>0.95850000000000002</v>
      </c>
      <c r="J866" s="49">
        <f t="shared" si="54"/>
        <v>4.8399999999999999E-2</v>
      </c>
      <c r="K866" s="49">
        <f t="shared" si="55"/>
        <v>0</v>
      </c>
      <c r="L866" s="49">
        <f t="shared" si="56"/>
        <v>0</v>
      </c>
    </row>
    <row r="867" spans="1:12" x14ac:dyDescent="0.25">
      <c r="A867" s="56">
        <v>219903</v>
      </c>
      <c r="B867" t="s">
        <v>197</v>
      </c>
      <c r="C867" s="12">
        <v>206181232</v>
      </c>
      <c r="D867" s="12">
        <v>206181232</v>
      </c>
      <c r="E867" s="12">
        <f t="shared" si="53"/>
        <v>0</v>
      </c>
      <c r="F867" s="12">
        <f>_xlfn.IFNA(VLOOKUP(A867,'313 expiration'!A$1:E$8,4,FALSE),0)</f>
        <v>0</v>
      </c>
      <c r="G867" s="12">
        <f>_xlfn.IFNA(VLOOKUP(A867,'TIF expiration'!$A$1:$B$3,2,FALSE),0)</f>
        <v>0</v>
      </c>
      <c r="H867" s="49">
        <v>0.90720000000000001</v>
      </c>
      <c r="I867">
        <v>1.0390000000000001</v>
      </c>
      <c r="J867" s="49">
        <f t="shared" si="54"/>
        <v>0.08</v>
      </c>
      <c r="K867" s="49">
        <f t="shared" si="55"/>
        <v>5.1800000000000138E-2</v>
      </c>
      <c r="L867" s="49">
        <f t="shared" si="56"/>
        <v>0</v>
      </c>
    </row>
    <row r="868" spans="1:12" x14ac:dyDescent="0.25">
      <c r="A868" s="56">
        <v>219905</v>
      </c>
      <c r="B868" t="s">
        <v>196</v>
      </c>
      <c r="C868" s="12">
        <v>114843556</v>
      </c>
      <c r="D868" s="12">
        <v>114843556</v>
      </c>
      <c r="E868" s="12">
        <f t="shared" si="53"/>
        <v>0</v>
      </c>
      <c r="F868" s="12">
        <f>_xlfn.IFNA(VLOOKUP(A868,'313 expiration'!A$1:E$8,4,FALSE),0)</f>
        <v>0</v>
      </c>
      <c r="G868" s="12">
        <f>_xlfn.IFNA(VLOOKUP(A868,'TIF expiration'!$A$1:$B$3,2,FALSE),0)</f>
        <v>0</v>
      </c>
      <c r="H868" s="49">
        <v>0.91639999999999999</v>
      </c>
      <c r="I868">
        <v>1.0547</v>
      </c>
      <c r="J868" s="49">
        <f t="shared" si="54"/>
        <v>0.08</v>
      </c>
      <c r="K868" s="49">
        <f t="shared" si="55"/>
        <v>5.8299999999999977E-2</v>
      </c>
      <c r="L868" s="49">
        <f t="shared" si="56"/>
        <v>0</v>
      </c>
    </row>
    <row r="869" spans="1:12" x14ac:dyDescent="0.25">
      <c r="A869" s="56">
        <v>220901</v>
      </c>
      <c r="B869" t="s">
        <v>195</v>
      </c>
      <c r="C869" s="12">
        <v>32626058098</v>
      </c>
      <c r="D869" s="12">
        <v>32626058098</v>
      </c>
      <c r="E869" s="12">
        <f t="shared" si="53"/>
        <v>0</v>
      </c>
      <c r="F869" s="12">
        <f>_xlfn.IFNA(VLOOKUP(A869,'313 expiration'!A$1:E$8,4,FALSE),0)</f>
        <v>0</v>
      </c>
      <c r="G869" s="12">
        <f>_xlfn.IFNA(VLOOKUP(A869,'TIF expiration'!$A$1:$B$3,2,FALSE),0)</f>
        <v>0</v>
      </c>
      <c r="H869" s="49">
        <v>0.91639999999999999</v>
      </c>
      <c r="I869">
        <v>1.0864</v>
      </c>
      <c r="J869" s="49">
        <f t="shared" si="54"/>
        <v>0.08</v>
      </c>
      <c r="K869" s="49">
        <f t="shared" si="55"/>
        <v>0.09</v>
      </c>
      <c r="L869" s="49">
        <f t="shared" si="56"/>
        <v>0</v>
      </c>
    </row>
    <row r="870" spans="1:12" x14ac:dyDescent="0.25">
      <c r="A870" s="56">
        <v>220902</v>
      </c>
      <c r="B870" t="s">
        <v>194</v>
      </c>
      <c r="C870" s="12">
        <v>11624036406</v>
      </c>
      <c r="D870" s="12">
        <v>11624036406</v>
      </c>
      <c r="E870" s="12">
        <f t="shared" si="53"/>
        <v>0</v>
      </c>
      <c r="F870" s="12">
        <f>_xlfn.IFNA(VLOOKUP(A870,'313 expiration'!A$1:E$8,4,FALSE),0)</f>
        <v>0</v>
      </c>
      <c r="G870" s="12">
        <f>_xlfn.IFNA(VLOOKUP(A870,'TIF expiration'!$A$1:$B$3,2,FALSE),0)</f>
        <v>0</v>
      </c>
      <c r="H870" s="49">
        <v>0.91639999999999999</v>
      </c>
      <c r="I870">
        <v>0.96640000000000004</v>
      </c>
      <c r="J870" s="49">
        <f t="shared" si="54"/>
        <v>5.0000000000000044E-2</v>
      </c>
      <c r="K870" s="49">
        <f t="shared" si="55"/>
        <v>0</v>
      </c>
      <c r="L870" s="49">
        <f t="shared" si="56"/>
        <v>0</v>
      </c>
    </row>
    <row r="871" spans="1:12" x14ac:dyDescent="0.25">
      <c r="A871" s="56">
        <v>220904</v>
      </c>
      <c r="B871" t="s">
        <v>193</v>
      </c>
      <c r="C871" s="12">
        <v>1703522265</v>
      </c>
      <c r="D871" s="12">
        <v>1703522265</v>
      </c>
      <c r="E871" s="12">
        <f t="shared" si="53"/>
        <v>0</v>
      </c>
      <c r="F871" s="12">
        <f>_xlfn.IFNA(VLOOKUP(A871,'313 expiration'!A$1:E$8,4,FALSE),0)</f>
        <v>0</v>
      </c>
      <c r="G871" s="12">
        <f>_xlfn.IFNA(VLOOKUP(A871,'TIF expiration'!$A$1:$B$3,2,FALSE),0)</f>
        <v>0</v>
      </c>
      <c r="H871" s="49">
        <v>0.86509999999999998</v>
      </c>
      <c r="I871">
        <v>1.0125</v>
      </c>
      <c r="J871" s="49">
        <f t="shared" si="54"/>
        <v>0.08</v>
      </c>
      <c r="K871" s="49">
        <f t="shared" si="55"/>
        <v>6.7399999999999974E-2</v>
      </c>
      <c r="L871" s="49">
        <f t="shared" si="56"/>
        <v>0</v>
      </c>
    </row>
    <row r="872" spans="1:12" x14ac:dyDescent="0.25">
      <c r="A872" s="56">
        <v>220905</v>
      </c>
      <c r="B872" t="s">
        <v>192</v>
      </c>
      <c r="C872" s="12">
        <v>42695047020</v>
      </c>
      <c r="D872" s="12">
        <v>42695047020</v>
      </c>
      <c r="E872" s="12">
        <f t="shared" si="53"/>
        <v>0</v>
      </c>
      <c r="F872" s="12">
        <f>_xlfn.IFNA(VLOOKUP(A872,'313 expiration'!A$1:E$8,4,FALSE),0)</f>
        <v>0</v>
      </c>
      <c r="G872" s="12">
        <f>_xlfn.IFNA(VLOOKUP(A872,'TIF expiration'!$A$1:$B$3,2,FALSE),0)</f>
        <v>0</v>
      </c>
      <c r="H872" s="49">
        <v>0.91639999999999999</v>
      </c>
      <c r="I872">
        <v>1.0864</v>
      </c>
      <c r="J872" s="49">
        <f t="shared" si="54"/>
        <v>0.08</v>
      </c>
      <c r="K872" s="49">
        <f t="shared" si="55"/>
        <v>0.09</v>
      </c>
      <c r="L872" s="49">
        <f t="shared" si="56"/>
        <v>0</v>
      </c>
    </row>
    <row r="873" spans="1:12" x14ac:dyDescent="0.25">
      <c r="A873" s="56">
        <v>220906</v>
      </c>
      <c r="B873" t="s">
        <v>191</v>
      </c>
      <c r="C873" s="12">
        <v>16789850906</v>
      </c>
      <c r="D873" s="12">
        <v>16789850906</v>
      </c>
      <c r="E873" s="12">
        <f t="shared" si="53"/>
        <v>0</v>
      </c>
      <c r="F873" s="12">
        <f>_xlfn.IFNA(VLOOKUP(A873,'313 expiration'!A$1:E$8,4,FALSE),0)</f>
        <v>0</v>
      </c>
      <c r="G873" s="12">
        <f>_xlfn.IFNA(VLOOKUP(A873,'TIF expiration'!$A$1:$B$3,2,FALSE),0)</f>
        <v>0</v>
      </c>
      <c r="H873" s="49">
        <v>0.91639999999999999</v>
      </c>
      <c r="I873">
        <v>0.96640000000000004</v>
      </c>
      <c r="J873" s="49">
        <f t="shared" si="54"/>
        <v>5.0000000000000044E-2</v>
      </c>
      <c r="K873" s="49">
        <f t="shared" si="55"/>
        <v>0</v>
      </c>
      <c r="L873" s="49">
        <f t="shared" si="56"/>
        <v>0</v>
      </c>
    </row>
    <row r="874" spans="1:12" x14ac:dyDescent="0.25">
      <c r="A874" s="56">
        <v>220907</v>
      </c>
      <c r="B874" t="s">
        <v>190</v>
      </c>
      <c r="C874" s="12">
        <v>20324088162</v>
      </c>
      <c r="D874" s="12">
        <v>20324088162</v>
      </c>
      <c r="E874" s="12">
        <f t="shared" si="53"/>
        <v>0</v>
      </c>
      <c r="F874" s="12">
        <f>_xlfn.IFNA(VLOOKUP(A874,'313 expiration'!A$1:E$8,4,FALSE),0)</f>
        <v>0</v>
      </c>
      <c r="G874" s="12">
        <f>_xlfn.IFNA(VLOOKUP(A874,'TIF expiration'!$A$1:$B$3,2,FALSE),0)</f>
        <v>0</v>
      </c>
      <c r="H874" s="49">
        <v>0.91639999999999999</v>
      </c>
      <c r="I874">
        <v>1.0547</v>
      </c>
      <c r="J874" s="49">
        <f t="shared" si="54"/>
        <v>0.08</v>
      </c>
      <c r="K874" s="49">
        <f t="shared" si="55"/>
        <v>5.8299999999999977E-2</v>
      </c>
      <c r="L874" s="49">
        <f t="shared" si="56"/>
        <v>0</v>
      </c>
    </row>
    <row r="875" spans="1:12" x14ac:dyDescent="0.25">
      <c r="A875" s="56">
        <v>220908</v>
      </c>
      <c r="B875" t="s">
        <v>189</v>
      </c>
      <c r="C875" s="12">
        <v>16147162986</v>
      </c>
      <c r="D875" s="12">
        <v>16147162986</v>
      </c>
      <c r="E875" s="12">
        <f t="shared" si="53"/>
        <v>0</v>
      </c>
      <c r="F875" s="12">
        <f>_xlfn.IFNA(VLOOKUP(A875,'313 expiration'!A$1:E$8,4,FALSE),0)</f>
        <v>0</v>
      </c>
      <c r="G875" s="12">
        <f>_xlfn.IFNA(VLOOKUP(A875,'TIF expiration'!$A$1:$B$3,2,FALSE),0)</f>
        <v>0</v>
      </c>
      <c r="H875" s="49">
        <v>0.91639999999999999</v>
      </c>
      <c r="I875">
        <v>0.95640000000000003</v>
      </c>
      <c r="J875" s="49">
        <f t="shared" si="54"/>
        <v>4.0000000000000036E-2</v>
      </c>
      <c r="K875" s="49">
        <f t="shared" si="55"/>
        <v>0</v>
      </c>
      <c r="L875" s="49">
        <f t="shared" si="56"/>
        <v>0</v>
      </c>
    </row>
    <row r="876" spans="1:12" x14ac:dyDescent="0.25">
      <c r="A876" s="56">
        <v>220910</v>
      </c>
      <c r="B876" t="s">
        <v>188</v>
      </c>
      <c r="C876" s="12">
        <v>1170883932</v>
      </c>
      <c r="D876" s="12">
        <v>1170883932</v>
      </c>
      <c r="E876" s="12">
        <f t="shared" si="53"/>
        <v>0</v>
      </c>
      <c r="F876" s="12">
        <f>_xlfn.IFNA(VLOOKUP(A876,'313 expiration'!A$1:E$8,4,FALSE),0)</f>
        <v>0</v>
      </c>
      <c r="G876" s="12">
        <f>_xlfn.IFNA(VLOOKUP(A876,'TIF expiration'!$A$1:$B$3,2,FALSE),0)</f>
        <v>0</v>
      </c>
      <c r="H876" s="49">
        <v>0.90980000000000005</v>
      </c>
      <c r="I876">
        <v>1.0481</v>
      </c>
      <c r="J876" s="49">
        <f t="shared" si="54"/>
        <v>0.08</v>
      </c>
      <c r="K876" s="49">
        <f t="shared" si="55"/>
        <v>5.8299999999999977E-2</v>
      </c>
      <c r="L876" s="49">
        <f t="shared" si="56"/>
        <v>0</v>
      </c>
    </row>
    <row r="877" spans="1:12" x14ac:dyDescent="0.25">
      <c r="A877" s="56">
        <v>220912</v>
      </c>
      <c r="B877" t="s">
        <v>187</v>
      </c>
      <c r="C877" s="12">
        <v>8200681010</v>
      </c>
      <c r="D877" s="12">
        <v>7979144830</v>
      </c>
      <c r="E877" s="12">
        <f t="shared" si="53"/>
        <v>443072360</v>
      </c>
      <c r="F877" s="12">
        <f>_xlfn.IFNA(VLOOKUP(A877,'313 expiration'!A$1:E$8,4,FALSE),0)</f>
        <v>0</v>
      </c>
      <c r="G877" s="12">
        <f>_xlfn.IFNA(VLOOKUP(A877,'TIF expiration'!$A$1:$B$3,2,FALSE),0)</f>
        <v>0</v>
      </c>
      <c r="H877" s="49">
        <v>0.90149999999999997</v>
      </c>
      <c r="I877">
        <v>1.0398000000000001</v>
      </c>
      <c r="J877" s="49">
        <f t="shared" si="54"/>
        <v>0.08</v>
      </c>
      <c r="K877" s="49">
        <f t="shared" si="55"/>
        <v>5.8300000000000088E-2</v>
      </c>
      <c r="L877" s="49">
        <f t="shared" si="56"/>
        <v>0</v>
      </c>
    </row>
    <row r="878" spans="1:12" x14ac:dyDescent="0.25">
      <c r="A878" s="56">
        <v>220914</v>
      </c>
      <c r="B878" t="s">
        <v>186</v>
      </c>
      <c r="C878" s="12">
        <v>1664098959</v>
      </c>
      <c r="D878" s="12">
        <v>1664098959</v>
      </c>
      <c r="E878" s="12">
        <f t="shared" si="53"/>
        <v>0</v>
      </c>
      <c r="F878" s="12">
        <f>_xlfn.IFNA(VLOOKUP(A878,'313 expiration'!A$1:E$8,4,FALSE),0)</f>
        <v>0</v>
      </c>
      <c r="G878" s="12">
        <f>_xlfn.IFNA(VLOOKUP(A878,'TIF expiration'!$A$1:$B$3,2,FALSE),0)</f>
        <v>0</v>
      </c>
      <c r="H878" s="49">
        <v>0.91639999999999999</v>
      </c>
      <c r="I878">
        <v>1.0547</v>
      </c>
      <c r="J878" s="49">
        <f t="shared" si="54"/>
        <v>0.08</v>
      </c>
      <c r="K878" s="49">
        <f t="shared" si="55"/>
        <v>5.8299999999999977E-2</v>
      </c>
      <c r="L878" s="49">
        <f t="shared" si="56"/>
        <v>0</v>
      </c>
    </row>
    <row r="879" spans="1:12" x14ac:dyDescent="0.25">
      <c r="A879" s="56">
        <v>220915</v>
      </c>
      <c r="B879" t="s">
        <v>185</v>
      </c>
      <c r="C879" s="12">
        <v>3292625994</v>
      </c>
      <c r="D879" s="12">
        <v>3292625994</v>
      </c>
      <c r="E879" s="12">
        <f t="shared" si="53"/>
        <v>0</v>
      </c>
      <c r="F879" s="12">
        <f>_xlfn.IFNA(VLOOKUP(A879,'313 expiration'!A$1:E$8,4,FALSE),0)</f>
        <v>0</v>
      </c>
      <c r="G879" s="12">
        <f>_xlfn.IFNA(VLOOKUP(A879,'TIF expiration'!$A$1:$B$3,2,FALSE),0)</f>
        <v>0</v>
      </c>
      <c r="H879" s="49">
        <v>0.91249999999999998</v>
      </c>
      <c r="I879">
        <v>1.0508</v>
      </c>
      <c r="J879" s="49">
        <f t="shared" si="54"/>
        <v>0.08</v>
      </c>
      <c r="K879" s="49">
        <f t="shared" si="55"/>
        <v>5.8299999999999977E-2</v>
      </c>
      <c r="L879" s="49">
        <f t="shared" si="56"/>
        <v>0</v>
      </c>
    </row>
    <row r="880" spans="1:12" x14ac:dyDescent="0.25">
      <c r="A880" s="56">
        <v>220916</v>
      </c>
      <c r="B880" t="s">
        <v>184</v>
      </c>
      <c r="C880" s="12">
        <v>16214638792</v>
      </c>
      <c r="D880" s="12">
        <v>16141400982</v>
      </c>
      <c r="E880" s="12">
        <f t="shared" si="53"/>
        <v>146475620</v>
      </c>
      <c r="F880" s="12">
        <f>_xlfn.IFNA(VLOOKUP(A880,'313 expiration'!A$1:E$8,4,FALSE),0)</f>
        <v>0</v>
      </c>
      <c r="G880" s="12">
        <f>_xlfn.IFNA(VLOOKUP(A880,'TIF expiration'!$A$1:$B$3,2,FALSE),0)</f>
        <v>0</v>
      </c>
      <c r="H880" s="49">
        <v>0.91239999999999999</v>
      </c>
      <c r="I880">
        <v>0.96240000000000003</v>
      </c>
      <c r="J880" s="49">
        <f t="shared" si="54"/>
        <v>5.0000000000000044E-2</v>
      </c>
      <c r="K880" s="49">
        <f t="shared" si="55"/>
        <v>0</v>
      </c>
      <c r="L880" s="49">
        <f t="shared" si="56"/>
        <v>0</v>
      </c>
    </row>
    <row r="881" spans="1:12" x14ac:dyDescent="0.25">
      <c r="A881" s="56">
        <v>220917</v>
      </c>
      <c r="B881" t="s">
        <v>183</v>
      </c>
      <c r="C881" s="12">
        <v>953824883</v>
      </c>
      <c r="D881" s="12">
        <v>953824883</v>
      </c>
      <c r="E881" s="12">
        <f t="shared" si="53"/>
        <v>0</v>
      </c>
      <c r="F881" s="12">
        <f>_xlfn.IFNA(VLOOKUP(A881,'313 expiration'!A$1:E$8,4,FALSE),0)</f>
        <v>0</v>
      </c>
      <c r="G881" s="12">
        <f>_xlfn.IFNA(VLOOKUP(A881,'TIF expiration'!$A$1:$B$3,2,FALSE),0)</f>
        <v>0</v>
      </c>
      <c r="H881" s="49">
        <v>0.8891</v>
      </c>
      <c r="I881">
        <v>1.0191000000000001</v>
      </c>
      <c r="J881" s="49">
        <f t="shared" si="54"/>
        <v>0.08</v>
      </c>
      <c r="K881" s="49">
        <f t="shared" si="55"/>
        <v>5.0000000000000114E-2</v>
      </c>
      <c r="L881" s="49">
        <f t="shared" si="56"/>
        <v>0</v>
      </c>
    </row>
    <row r="882" spans="1:12" x14ac:dyDescent="0.25">
      <c r="A882" s="56">
        <v>220918</v>
      </c>
      <c r="B882" t="s">
        <v>182</v>
      </c>
      <c r="C882" s="12">
        <v>11341720276</v>
      </c>
      <c r="D882" s="12">
        <v>11341720276</v>
      </c>
      <c r="E882" s="12">
        <f t="shared" si="53"/>
        <v>0</v>
      </c>
      <c r="F882" s="12">
        <f>_xlfn.IFNA(VLOOKUP(A882,'313 expiration'!A$1:E$8,4,FALSE),0)</f>
        <v>0</v>
      </c>
      <c r="G882" s="12">
        <f>_xlfn.IFNA(VLOOKUP(A882,'TIF expiration'!$A$1:$B$3,2,FALSE),0)</f>
        <v>0</v>
      </c>
      <c r="H882" s="49">
        <v>0.91639999999999999</v>
      </c>
      <c r="I882">
        <v>1.0464</v>
      </c>
      <c r="J882" s="49">
        <f t="shared" si="54"/>
        <v>0.08</v>
      </c>
      <c r="K882" s="49">
        <f t="shared" si="55"/>
        <v>0.05</v>
      </c>
      <c r="L882" s="49">
        <f t="shared" si="56"/>
        <v>0</v>
      </c>
    </row>
    <row r="883" spans="1:12" x14ac:dyDescent="0.25">
      <c r="A883" s="56">
        <v>220919</v>
      </c>
      <c r="B883" t="s">
        <v>181</v>
      </c>
      <c r="C883" s="12">
        <v>9271896330</v>
      </c>
      <c r="D883" s="12">
        <v>9271896330</v>
      </c>
      <c r="E883" s="12">
        <f t="shared" si="53"/>
        <v>0</v>
      </c>
      <c r="F883" s="12">
        <f>_xlfn.IFNA(VLOOKUP(A883,'313 expiration'!A$1:E$8,4,FALSE),0)</f>
        <v>0</v>
      </c>
      <c r="G883" s="12">
        <f>_xlfn.IFNA(VLOOKUP(A883,'TIF expiration'!$A$1:$B$3,2,FALSE),0)</f>
        <v>0</v>
      </c>
      <c r="H883" s="49">
        <v>0.91639999999999999</v>
      </c>
      <c r="I883">
        <v>0.95640000000000003</v>
      </c>
      <c r="J883" s="49">
        <f t="shared" si="54"/>
        <v>4.0000000000000036E-2</v>
      </c>
      <c r="K883" s="49">
        <f t="shared" si="55"/>
        <v>0</v>
      </c>
      <c r="L883" s="49">
        <f t="shared" si="56"/>
        <v>0</v>
      </c>
    </row>
    <row r="884" spans="1:12" x14ac:dyDescent="0.25">
      <c r="A884" s="56">
        <v>220920</v>
      </c>
      <c r="B884" t="s">
        <v>180</v>
      </c>
      <c r="C884" s="12">
        <v>2500747031</v>
      </c>
      <c r="D884" s="12">
        <v>2500747031</v>
      </c>
      <c r="E884" s="12">
        <f t="shared" si="53"/>
        <v>0</v>
      </c>
      <c r="F884" s="12">
        <f>_xlfn.IFNA(VLOOKUP(A884,'313 expiration'!A$1:E$8,4,FALSE),0)</f>
        <v>0</v>
      </c>
      <c r="G884" s="12">
        <f>_xlfn.IFNA(VLOOKUP(A884,'TIF expiration'!$A$1:$B$3,2,FALSE),0)</f>
        <v>0</v>
      </c>
      <c r="H884" s="49">
        <v>0.91159999999999997</v>
      </c>
      <c r="I884">
        <v>0.96160000000000001</v>
      </c>
      <c r="J884" s="49">
        <f t="shared" si="54"/>
        <v>5.0000000000000044E-2</v>
      </c>
      <c r="K884" s="49">
        <f t="shared" si="55"/>
        <v>0</v>
      </c>
      <c r="L884" s="49">
        <f t="shared" si="56"/>
        <v>0</v>
      </c>
    </row>
    <row r="885" spans="1:12" x14ac:dyDescent="0.25">
      <c r="A885" s="56">
        <v>221901</v>
      </c>
      <c r="B885" t="s">
        <v>179</v>
      </c>
      <c r="C885" s="12">
        <v>5055395033</v>
      </c>
      <c r="D885" s="12">
        <v>4999401404</v>
      </c>
      <c r="E885" s="12">
        <f t="shared" si="53"/>
        <v>111987258</v>
      </c>
      <c r="F885" s="12">
        <f>_xlfn.IFNA(VLOOKUP(A885,'313 expiration'!A$1:E$8,4,FALSE),0)</f>
        <v>0</v>
      </c>
      <c r="G885" s="12">
        <f>_xlfn.IFNA(VLOOKUP(A885,'TIF expiration'!$A$1:$B$3,2,FALSE),0)</f>
        <v>0</v>
      </c>
      <c r="H885" s="49">
        <v>0.91479999999999995</v>
      </c>
      <c r="I885">
        <v>0.96420000000000006</v>
      </c>
      <c r="J885" s="49">
        <f t="shared" si="54"/>
        <v>4.940000000000011E-2</v>
      </c>
      <c r="K885" s="49">
        <f t="shared" si="55"/>
        <v>0</v>
      </c>
      <c r="L885" s="49">
        <f t="shared" si="56"/>
        <v>0</v>
      </c>
    </row>
    <row r="886" spans="1:12" x14ac:dyDescent="0.25">
      <c r="A886" s="56">
        <v>221904</v>
      </c>
      <c r="B886" t="s">
        <v>178</v>
      </c>
      <c r="C886" s="12">
        <v>454931651</v>
      </c>
      <c r="D886" s="12">
        <v>454931651</v>
      </c>
      <c r="E886" s="12">
        <f t="shared" si="53"/>
        <v>0</v>
      </c>
      <c r="F886" s="12">
        <f>_xlfn.IFNA(VLOOKUP(A886,'313 expiration'!A$1:E$8,4,FALSE),0)</f>
        <v>0</v>
      </c>
      <c r="G886" s="12">
        <f>_xlfn.IFNA(VLOOKUP(A886,'TIF expiration'!$A$1:$B$3,2,FALSE),0)</f>
        <v>0</v>
      </c>
      <c r="H886" s="49">
        <v>0.91639999999999999</v>
      </c>
      <c r="I886">
        <v>0.96640000000000004</v>
      </c>
      <c r="J886" s="49">
        <f t="shared" si="54"/>
        <v>5.0000000000000044E-2</v>
      </c>
      <c r="K886" s="49">
        <f t="shared" si="55"/>
        <v>0</v>
      </c>
      <c r="L886" s="49">
        <f t="shared" si="56"/>
        <v>0</v>
      </c>
    </row>
    <row r="887" spans="1:12" x14ac:dyDescent="0.25">
      <c r="A887" s="56">
        <v>221905</v>
      </c>
      <c r="B887" t="s">
        <v>177</v>
      </c>
      <c r="C887" s="12">
        <v>215280568</v>
      </c>
      <c r="D887" s="12">
        <v>215280568</v>
      </c>
      <c r="E887" s="12">
        <f t="shared" si="53"/>
        <v>0</v>
      </c>
      <c r="F887" s="12">
        <f>_xlfn.IFNA(VLOOKUP(A887,'313 expiration'!A$1:E$8,4,FALSE),0)</f>
        <v>0</v>
      </c>
      <c r="G887" s="12">
        <f>_xlfn.IFNA(VLOOKUP(A887,'TIF expiration'!$A$1:$B$3,2,FALSE),0)</f>
        <v>0</v>
      </c>
      <c r="H887" s="49">
        <v>0.91639999999999999</v>
      </c>
      <c r="I887">
        <v>1.0547</v>
      </c>
      <c r="J887" s="49">
        <f t="shared" si="54"/>
        <v>0.08</v>
      </c>
      <c r="K887" s="49">
        <f t="shared" si="55"/>
        <v>5.8299999999999977E-2</v>
      </c>
      <c r="L887" s="49">
        <f t="shared" si="56"/>
        <v>0</v>
      </c>
    </row>
    <row r="888" spans="1:12" x14ac:dyDescent="0.25">
      <c r="A888" s="56">
        <v>221911</v>
      </c>
      <c r="B888" t="s">
        <v>176</v>
      </c>
      <c r="C888" s="12">
        <v>687494223</v>
      </c>
      <c r="D888" s="12">
        <v>652432395</v>
      </c>
      <c r="E888" s="12">
        <f t="shared" si="53"/>
        <v>70123656</v>
      </c>
      <c r="F888" s="12">
        <f>_xlfn.IFNA(VLOOKUP(A888,'313 expiration'!A$1:E$8,4,FALSE),0)</f>
        <v>0</v>
      </c>
      <c r="G888" s="12">
        <f>_xlfn.IFNA(VLOOKUP(A888,'TIF expiration'!$A$1:$B$3,2,FALSE),0)</f>
        <v>0</v>
      </c>
      <c r="H888" s="49">
        <v>0.89680000000000004</v>
      </c>
      <c r="I888">
        <v>0.94680000000000009</v>
      </c>
      <c r="J888" s="49">
        <f t="shared" si="54"/>
        <v>5.0000000000000044E-2</v>
      </c>
      <c r="K888" s="49">
        <f t="shared" si="55"/>
        <v>0</v>
      </c>
      <c r="L888" s="49">
        <f t="shared" si="56"/>
        <v>0</v>
      </c>
    </row>
    <row r="889" spans="1:12" x14ac:dyDescent="0.25">
      <c r="A889" s="56">
        <v>221912</v>
      </c>
      <c r="B889" t="s">
        <v>175</v>
      </c>
      <c r="C889" s="12">
        <v>2303212746</v>
      </c>
      <c r="D889" s="12">
        <v>2303212746</v>
      </c>
      <c r="E889" s="12">
        <f t="shared" si="53"/>
        <v>0</v>
      </c>
      <c r="F889" s="12">
        <f>_xlfn.IFNA(VLOOKUP(A889,'313 expiration'!A$1:E$8,4,FALSE),0)</f>
        <v>0</v>
      </c>
      <c r="G889" s="12">
        <f>_xlfn.IFNA(VLOOKUP(A889,'TIF expiration'!$A$1:$B$3,2,FALSE),0)</f>
        <v>0</v>
      </c>
      <c r="H889" s="49">
        <v>0.90300000000000002</v>
      </c>
      <c r="I889">
        <v>0.95300000000000007</v>
      </c>
      <c r="J889" s="49">
        <f t="shared" si="54"/>
        <v>5.0000000000000044E-2</v>
      </c>
      <c r="K889" s="49">
        <f t="shared" si="55"/>
        <v>0</v>
      </c>
      <c r="L889" s="49">
        <f t="shared" si="56"/>
        <v>0</v>
      </c>
    </row>
    <row r="890" spans="1:12" x14ac:dyDescent="0.25">
      <c r="A890" s="56">
        <v>222901</v>
      </c>
      <c r="B890" t="s">
        <v>174</v>
      </c>
      <c r="C890" s="12">
        <v>188670708</v>
      </c>
      <c r="D890" s="12">
        <v>187507462</v>
      </c>
      <c r="E890" s="12">
        <f t="shared" si="53"/>
        <v>2326492</v>
      </c>
      <c r="F890" s="12">
        <f>_xlfn.IFNA(VLOOKUP(A890,'313 expiration'!A$1:E$8,4,FALSE),0)</f>
        <v>0</v>
      </c>
      <c r="G890" s="12">
        <f>_xlfn.IFNA(VLOOKUP(A890,'TIF expiration'!$A$1:$B$3,2,FALSE),0)</f>
        <v>0</v>
      </c>
      <c r="H890" s="49">
        <v>0.91639999999999999</v>
      </c>
      <c r="I890">
        <v>0.96640000000000004</v>
      </c>
      <c r="J890" s="49">
        <f t="shared" si="54"/>
        <v>5.0000000000000044E-2</v>
      </c>
      <c r="K890" s="49">
        <f t="shared" si="55"/>
        <v>0</v>
      </c>
      <c r="L890" s="49">
        <f t="shared" si="56"/>
        <v>0</v>
      </c>
    </row>
    <row r="891" spans="1:12" x14ac:dyDescent="0.25">
      <c r="A891" s="56">
        <v>223901</v>
      </c>
      <c r="B891" t="s">
        <v>173</v>
      </c>
      <c r="C891" s="12">
        <v>628583043</v>
      </c>
      <c r="D891" s="12">
        <v>628583043</v>
      </c>
      <c r="E891" s="12">
        <f t="shared" si="53"/>
        <v>0</v>
      </c>
      <c r="F891" s="12">
        <f>_xlfn.IFNA(VLOOKUP(A891,'313 expiration'!A$1:E$8,4,FALSE),0)</f>
        <v>0</v>
      </c>
      <c r="G891" s="12">
        <f>_xlfn.IFNA(VLOOKUP(A891,'TIF expiration'!$A$1:$B$3,2,FALSE),0)</f>
        <v>0</v>
      </c>
      <c r="H891" s="49">
        <v>0.91639999999999999</v>
      </c>
      <c r="I891">
        <v>1.0547</v>
      </c>
      <c r="J891" s="49">
        <f t="shared" si="54"/>
        <v>0.08</v>
      </c>
      <c r="K891" s="49">
        <f t="shared" si="55"/>
        <v>5.8299999999999977E-2</v>
      </c>
      <c r="L891" s="49">
        <f t="shared" si="56"/>
        <v>0</v>
      </c>
    </row>
    <row r="892" spans="1:12" x14ac:dyDescent="0.25">
      <c r="A892" s="56">
        <v>223902</v>
      </c>
      <c r="B892" t="s">
        <v>172</v>
      </c>
      <c r="C892" s="12">
        <v>56211269</v>
      </c>
      <c r="D892" s="12">
        <v>56211269</v>
      </c>
      <c r="E892" s="12">
        <f t="shared" si="53"/>
        <v>0</v>
      </c>
      <c r="F892" s="12">
        <f>_xlfn.IFNA(VLOOKUP(A892,'313 expiration'!A$1:E$8,4,FALSE),0)</f>
        <v>0</v>
      </c>
      <c r="G892" s="12">
        <f>_xlfn.IFNA(VLOOKUP(A892,'TIF expiration'!$A$1:$B$3,2,FALSE),0)</f>
        <v>0</v>
      </c>
      <c r="H892" s="49">
        <v>0.91639999999999999</v>
      </c>
      <c r="I892">
        <v>1.0417000000000001</v>
      </c>
      <c r="J892" s="49">
        <f t="shared" si="54"/>
        <v>0.08</v>
      </c>
      <c r="K892" s="49">
        <f t="shared" si="55"/>
        <v>4.5300000000000076E-2</v>
      </c>
      <c r="L892" s="49">
        <f t="shared" si="56"/>
        <v>0</v>
      </c>
    </row>
    <row r="893" spans="1:12" x14ac:dyDescent="0.25">
      <c r="A893" s="56">
        <v>223904</v>
      </c>
      <c r="B893" t="s">
        <v>171</v>
      </c>
      <c r="C893" s="12">
        <v>150066060</v>
      </c>
      <c r="D893" s="12">
        <v>150066060</v>
      </c>
      <c r="E893" s="12">
        <f t="shared" si="53"/>
        <v>0</v>
      </c>
      <c r="F893" s="12">
        <f>_xlfn.IFNA(VLOOKUP(A893,'313 expiration'!A$1:E$8,4,FALSE),0)</f>
        <v>0</v>
      </c>
      <c r="G893" s="12">
        <f>_xlfn.IFNA(VLOOKUP(A893,'TIF expiration'!$A$1:$B$3,2,FALSE),0)</f>
        <v>0</v>
      </c>
      <c r="H893" s="49">
        <v>0.91639999999999999</v>
      </c>
      <c r="I893">
        <v>0.99450000000000005</v>
      </c>
      <c r="J893" s="49">
        <f t="shared" si="54"/>
        <v>7.8100000000000058E-2</v>
      </c>
      <c r="K893" s="49">
        <f t="shared" si="55"/>
        <v>0</v>
      </c>
      <c r="L893" s="49">
        <f t="shared" si="56"/>
        <v>0</v>
      </c>
    </row>
    <row r="894" spans="1:12" x14ac:dyDescent="0.25">
      <c r="A894" s="56">
        <v>224901</v>
      </c>
      <c r="B894" t="s">
        <v>170</v>
      </c>
      <c r="C894" s="12">
        <v>132915403</v>
      </c>
      <c r="D894" s="12">
        <v>132915403</v>
      </c>
      <c r="E894" s="12">
        <f t="shared" si="53"/>
        <v>0</v>
      </c>
      <c r="F894" s="12">
        <f>_xlfn.IFNA(VLOOKUP(A894,'313 expiration'!A$1:E$8,4,FALSE),0)</f>
        <v>0</v>
      </c>
      <c r="G894" s="12">
        <f>_xlfn.IFNA(VLOOKUP(A894,'TIF expiration'!$A$1:$B$3,2,FALSE),0)</f>
        <v>0</v>
      </c>
      <c r="H894" s="49">
        <v>0.85719999999999996</v>
      </c>
      <c r="I894">
        <v>0.99550000000000005</v>
      </c>
      <c r="J894" s="49">
        <f t="shared" si="54"/>
        <v>0.08</v>
      </c>
      <c r="K894" s="49">
        <f t="shared" si="55"/>
        <v>5.8300000000000088E-2</v>
      </c>
      <c r="L894" s="49">
        <f t="shared" si="56"/>
        <v>0</v>
      </c>
    </row>
    <row r="895" spans="1:12" x14ac:dyDescent="0.25">
      <c r="A895" s="56">
        <v>224902</v>
      </c>
      <c r="B895" t="s">
        <v>169</v>
      </c>
      <c r="C895" s="12">
        <v>40692050</v>
      </c>
      <c r="D895" s="12">
        <v>40692050</v>
      </c>
      <c r="E895" s="12">
        <f t="shared" si="53"/>
        <v>0</v>
      </c>
      <c r="F895" s="12">
        <f>_xlfn.IFNA(VLOOKUP(A895,'313 expiration'!A$1:E$8,4,FALSE),0)</f>
        <v>0</v>
      </c>
      <c r="G895" s="12">
        <f>_xlfn.IFNA(VLOOKUP(A895,'TIF expiration'!$A$1:$B$3,2,FALSE),0)</f>
        <v>0</v>
      </c>
      <c r="H895" s="49">
        <v>0.91639999999999999</v>
      </c>
      <c r="I895">
        <v>1.0547</v>
      </c>
      <c r="J895" s="49">
        <f t="shared" si="54"/>
        <v>0.08</v>
      </c>
      <c r="K895" s="49">
        <f t="shared" si="55"/>
        <v>5.8299999999999977E-2</v>
      </c>
      <c r="L895" s="49">
        <f t="shared" si="56"/>
        <v>0</v>
      </c>
    </row>
    <row r="896" spans="1:12" x14ac:dyDescent="0.25">
      <c r="A896" s="56">
        <v>225902</v>
      </c>
      <c r="B896" t="s">
        <v>168</v>
      </c>
      <c r="C896" s="12">
        <v>1563342771</v>
      </c>
      <c r="D896" s="12">
        <v>1507118970</v>
      </c>
      <c r="E896" s="12">
        <f t="shared" si="53"/>
        <v>112447602</v>
      </c>
      <c r="F896" s="12">
        <f>_xlfn.IFNA(VLOOKUP(A896,'313 expiration'!A$1:E$8,4,FALSE),0)</f>
        <v>0</v>
      </c>
      <c r="G896" s="12">
        <f>_xlfn.IFNA(VLOOKUP(A896,'TIF expiration'!$A$1:$B$3,2,FALSE),0)</f>
        <v>0</v>
      </c>
      <c r="H896" s="49">
        <v>0.91269999999999996</v>
      </c>
      <c r="I896">
        <v>0.9627</v>
      </c>
      <c r="J896" s="49">
        <f t="shared" si="54"/>
        <v>5.0000000000000044E-2</v>
      </c>
      <c r="K896" s="49">
        <f t="shared" si="55"/>
        <v>0</v>
      </c>
      <c r="L896" s="49">
        <f t="shared" si="56"/>
        <v>0</v>
      </c>
    </row>
    <row r="897" spans="1:12" x14ac:dyDescent="0.25">
      <c r="A897" s="56">
        <v>225906</v>
      </c>
      <c r="B897" t="s">
        <v>167</v>
      </c>
      <c r="C897" s="12">
        <v>149915290</v>
      </c>
      <c r="D897" s="12">
        <v>149915290</v>
      </c>
      <c r="E897" s="12">
        <f t="shared" si="53"/>
        <v>0</v>
      </c>
      <c r="F897" s="12">
        <f>_xlfn.IFNA(VLOOKUP(A897,'313 expiration'!A$1:E$8,4,FALSE),0)</f>
        <v>0</v>
      </c>
      <c r="G897" s="12">
        <f>_xlfn.IFNA(VLOOKUP(A897,'TIF expiration'!$A$1:$B$3,2,FALSE),0)</f>
        <v>0</v>
      </c>
      <c r="H897" s="49">
        <v>0.87519999999999998</v>
      </c>
      <c r="I897">
        <v>0.99790000000000001</v>
      </c>
      <c r="J897" s="49">
        <f t="shared" si="54"/>
        <v>0.08</v>
      </c>
      <c r="K897" s="49">
        <f t="shared" si="55"/>
        <v>4.270000000000003E-2</v>
      </c>
      <c r="L897" s="49">
        <f t="shared" si="56"/>
        <v>0</v>
      </c>
    </row>
    <row r="898" spans="1:12" x14ac:dyDescent="0.25">
      <c r="A898" s="56">
        <v>225907</v>
      </c>
      <c r="B898" t="s">
        <v>166</v>
      </c>
      <c r="C898" s="12">
        <v>178186638</v>
      </c>
      <c r="D898" s="12">
        <v>178186638</v>
      </c>
      <c r="E898" s="12">
        <f t="shared" si="53"/>
        <v>0</v>
      </c>
      <c r="F898" s="12">
        <f>_xlfn.IFNA(VLOOKUP(A898,'313 expiration'!A$1:E$8,4,FALSE),0)</f>
        <v>0</v>
      </c>
      <c r="G898" s="12">
        <f>_xlfn.IFNA(VLOOKUP(A898,'TIF expiration'!$A$1:$B$3,2,FALSE),0)</f>
        <v>0</v>
      </c>
      <c r="H898" s="49">
        <v>0.88500000000000001</v>
      </c>
      <c r="I898">
        <v>0.93500000000000005</v>
      </c>
      <c r="J898" s="49">
        <f t="shared" si="54"/>
        <v>5.0000000000000044E-2</v>
      </c>
      <c r="K898" s="49">
        <f t="shared" si="55"/>
        <v>0</v>
      </c>
      <c r="L898" s="49">
        <f t="shared" si="56"/>
        <v>0</v>
      </c>
    </row>
    <row r="899" spans="1:12" x14ac:dyDescent="0.25">
      <c r="A899" s="56">
        <v>226901</v>
      </c>
      <c r="B899" t="s">
        <v>165</v>
      </c>
      <c r="C899" s="12">
        <v>256211788</v>
      </c>
      <c r="D899" s="12">
        <v>256211788</v>
      </c>
      <c r="E899" s="12">
        <f t="shared" ref="E899:E962" si="57">(C899-D899)*2</f>
        <v>0</v>
      </c>
      <c r="F899" s="12">
        <f>_xlfn.IFNA(VLOOKUP(A899,'313 expiration'!A$1:E$8,4,FALSE),0)</f>
        <v>0</v>
      </c>
      <c r="G899" s="12">
        <f>_xlfn.IFNA(VLOOKUP(A899,'TIF expiration'!$A$1:$B$3,2,FALSE),0)</f>
        <v>0</v>
      </c>
      <c r="H899" s="49">
        <v>0.91639999999999999</v>
      </c>
      <c r="I899">
        <v>1.0547</v>
      </c>
      <c r="J899" s="49">
        <f t="shared" ref="J899:J962" si="58">MAX(0,MIN(0.08,I899-H899))</f>
        <v>0.08</v>
      </c>
      <c r="K899" s="49">
        <f t="shared" ref="K899:K962" si="59">MIN(0.09,I899-H899-J899)</f>
        <v>5.8299999999999977E-2</v>
      </c>
      <c r="L899" s="49">
        <f t="shared" si="56"/>
        <v>0</v>
      </c>
    </row>
    <row r="900" spans="1:12" x14ac:dyDescent="0.25">
      <c r="A900" s="56">
        <v>226903</v>
      </c>
      <c r="B900" t="s">
        <v>164</v>
      </c>
      <c r="C900" s="12">
        <v>5747967486</v>
      </c>
      <c r="D900" s="12">
        <v>5747967486</v>
      </c>
      <c r="E900" s="12">
        <f t="shared" si="57"/>
        <v>0</v>
      </c>
      <c r="F900" s="12">
        <f>_xlfn.IFNA(VLOOKUP(A900,'313 expiration'!A$1:E$8,4,FALSE),0)</f>
        <v>0</v>
      </c>
      <c r="G900" s="12">
        <f>_xlfn.IFNA(VLOOKUP(A900,'TIF expiration'!$A$1:$B$3,2,FALSE),0)</f>
        <v>0</v>
      </c>
      <c r="H900" s="49">
        <v>0.91290000000000004</v>
      </c>
      <c r="I900">
        <v>0.96290000000000009</v>
      </c>
      <c r="J900" s="49">
        <f t="shared" si="58"/>
        <v>5.0000000000000044E-2</v>
      </c>
      <c r="K900" s="49">
        <f t="shared" si="59"/>
        <v>0</v>
      </c>
      <c r="L900" s="49">
        <f t="shared" si="56"/>
        <v>0</v>
      </c>
    </row>
    <row r="901" spans="1:12" x14ac:dyDescent="0.25">
      <c r="A901" s="56">
        <v>226905</v>
      </c>
      <c r="B901" t="s">
        <v>163</v>
      </c>
      <c r="C901" s="12">
        <v>232792443</v>
      </c>
      <c r="D901" s="12">
        <v>232792443</v>
      </c>
      <c r="E901" s="12">
        <f t="shared" si="57"/>
        <v>0</v>
      </c>
      <c r="F901" s="12">
        <f>_xlfn.IFNA(VLOOKUP(A901,'313 expiration'!A$1:E$8,4,FALSE),0)</f>
        <v>0</v>
      </c>
      <c r="G901" s="12">
        <f>_xlfn.IFNA(VLOOKUP(A901,'TIF expiration'!$A$1:$B$3,2,FALSE),0)</f>
        <v>0</v>
      </c>
      <c r="H901" s="49">
        <v>0.82469999999999999</v>
      </c>
      <c r="I901">
        <v>0.96300000000000008</v>
      </c>
      <c r="J901" s="49">
        <f t="shared" si="58"/>
        <v>0.08</v>
      </c>
      <c r="K901" s="49">
        <f t="shared" si="59"/>
        <v>5.8300000000000088E-2</v>
      </c>
      <c r="L901" s="49">
        <f t="shared" si="56"/>
        <v>0</v>
      </c>
    </row>
    <row r="902" spans="1:12" x14ac:dyDescent="0.25">
      <c r="A902" s="56">
        <v>226906</v>
      </c>
      <c r="B902" t="s">
        <v>162</v>
      </c>
      <c r="C902" s="12">
        <v>486053366</v>
      </c>
      <c r="D902" s="12">
        <v>486053366</v>
      </c>
      <c r="E902" s="12">
        <f t="shared" si="57"/>
        <v>0</v>
      </c>
      <c r="F902" s="12">
        <f>_xlfn.IFNA(VLOOKUP(A902,'313 expiration'!A$1:E$8,4,FALSE),0)</f>
        <v>0</v>
      </c>
      <c r="G902" s="12">
        <f>_xlfn.IFNA(VLOOKUP(A902,'TIF expiration'!$A$1:$B$3,2,FALSE),0)</f>
        <v>0</v>
      </c>
      <c r="H902" s="49">
        <v>0.91639999999999999</v>
      </c>
      <c r="I902">
        <v>0.96640000000000004</v>
      </c>
      <c r="J902" s="49">
        <f t="shared" si="58"/>
        <v>5.0000000000000044E-2</v>
      </c>
      <c r="K902" s="49">
        <f t="shared" si="59"/>
        <v>0</v>
      </c>
      <c r="L902" s="49">
        <f t="shared" ref="L902:L965" si="60">I902-H902-J902-K902</f>
        <v>0</v>
      </c>
    </row>
    <row r="903" spans="1:12" x14ac:dyDescent="0.25">
      <c r="A903" s="56">
        <v>226907</v>
      </c>
      <c r="B903" t="s">
        <v>161</v>
      </c>
      <c r="C903" s="12">
        <v>343020620</v>
      </c>
      <c r="D903" s="12">
        <v>343020620</v>
      </c>
      <c r="E903" s="12">
        <f t="shared" si="57"/>
        <v>0</v>
      </c>
      <c r="F903" s="12">
        <f>_xlfn.IFNA(VLOOKUP(A903,'313 expiration'!A$1:E$8,4,FALSE),0)</f>
        <v>0</v>
      </c>
      <c r="G903" s="12">
        <f>_xlfn.IFNA(VLOOKUP(A903,'TIF expiration'!$A$1:$B$3,2,FALSE),0)</f>
        <v>0</v>
      </c>
      <c r="H903" s="49">
        <v>0.88649999999999995</v>
      </c>
      <c r="I903">
        <v>1.0248000000000002</v>
      </c>
      <c r="J903" s="49">
        <f t="shared" si="58"/>
        <v>0.08</v>
      </c>
      <c r="K903" s="49">
        <f t="shared" si="59"/>
        <v>5.8300000000000199E-2</v>
      </c>
      <c r="L903" s="49">
        <f t="shared" si="60"/>
        <v>0</v>
      </c>
    </row>
    <row r="904" spans="1:12" x14ac:dyDescent="0.25">
      <c r="A904" s="56">
        <v>226908</v>
      </c>
      <c r="B904" t="s">
        <v>160</v>
      </c>
      <c r="C904" s="12">
        <v>157471486</v>
      </c>
      <c r="D904" s="12">
        <v>157471486</v>
      </c>
      <c r="E904" s="12">
        <f t="shared" si="57"/>
        <v>0</v>
      </c>
      <c r="F904" s="12">
        <f>_xlfn.IFNA(VLOOKUP(A904,'313 expiration'!A$1:E$8,4,FALSE),0)</f>
        <v>0</v>
      </c>
      <c r="G904" s="12">
        <f>_xlfn.IFNA(VLOOKUP(A904,'TIF expiration'!$A$1:$B$3,2,FALSE),0)</f>
        <v>0</v>
      </c>
      <c r="H904" s="49">
        <v>0.91639999999999999</v>
      </c>
      <c r="I904">
        <v>1.0547</v>
      </c>
      <c r="J904" s="49">
        <f t="shared" si="58"/>
        <v>0.08</v>
      </c>
      <c r="K904" s="49">
        <f t="shared" si="59"/>
        <v>5.8299999999999977E-2</v>
      </c>
      <c r="L904" s="49">
        <f t="shared" si="60"/>
        <v>0</v>
      </c>
    </row>
    <row r="905" spans="1:12" x14ac:dyDescent="0.25">
      <c r="A905" s="56">
        <v>227901</v>
      </c>
      <c r="B905" t="s">
        <v>159</v>
      </c>
      <c r="C905" s="12">
        <v>142205141056</v>
      </c>
      <c r="D905" s="12">
        <v>142205141056</v>
      </c>
      <c r="E905" s="12">
        <f t="shared" si="57"/>
        <v>0</v>
      </c>
      <c r="F905" s="12">
        <f>_xlfn.IFNA(VLOOKUP(A905,'313 expiration'!A$1:E$8,4,FALSE),0)</f>
        <v>0</v>
      </c>
      <c r="G905" s="12">
        <f>_xlfn.IFNA(VLOOKUP(A905,'TIF expiration'!$A$1:$B$3,2,FALSE),0)</f>
        <v>0</v>
      </c>
      <c r="H905" s="49">
        <v>0.91069999999999995</v>
      </c>
      <c r="I905">
        <v>0.98970000000000002</v>
      </c>
      <c r="J905" s="49">
        <f t="shared" si="58"/>
        <v>7.900000000000007E-2</v>
      </c>
      <c r="K905" s="49">
        <f t="shared" si="59"/>
        <v>0</v>
      </c>
      <c r="L905" s="49">
        <f t="shared" si="60"/>
        <v>0</v>
      </c>
    </row>
    <row r="906" spans="1:12" x14ac:dyDescent="0.25">
      <c r="A906" s="56">
        <v>227904</v>
      </c>
      <c r="B906" t="s">
        <v>158</v>
      </c>
      <c r="C906" s="12">
        <v>17126648092</v>
      </c>
      <c r="D906" s="12">
        <v>17126648092</v>
      </c>
      <c r="E906" s="12">
        <f t="shared" si="57"/>
        <v>0</v>
      </c>
      <c r="F906" s="12">
        <f>_xlfn.IFNA(VLOOKUP(A906,'313 expiration'!A$1:E$8,4,FALSE),0)</f>
        <v>0</v>
      </c>
      <c r="G906" s="12">
        <f>_xlfn.IFNA(VLOOKUP(A906,'TIF expiration'!$A$1:$B$3,2,FALSE),0)</f>
        <v>0</v>
      </c>
      <c r="H906" s="49">
        <v>0.90229999999999999</v>
      </c>
      <c r="I906">
        <v>0.96230000000000004</v>
      </c>
      <c r="J906" s="49">
        <f t="shared" si="58"/>
        <v>6.0000000000000053E-2</v>
      </c>
      <c r="K906" s="49">
        <f t="shared" si="59"/>
        <v>0</v>
      </c>
      <c r="L906" s="49">
        <f t="shared" si="60"/>
        <v>0</v>
      </c>
    </row>
    <row r="907" spans="1:12" x14ac:dyDescent="0.25">
      <c r="A907" s="56">
        <v>227907</v>
      </c>
      <c r="B907" t="s">
        <v>157</v>
      </c>
      <c r="C907" s="12">
        <v>6046641342</v>
      </c>
      <c r="D907" s="12">
        <v>6046641342</v>
      </c>
      <c r="E907" s="12">
        <f t="shared" si="57"/>
        <v>0</v>
      </c>
      <c r="F907" s="12">
        <f>_xlfn.IFNA(VLOOKUP(A907,'313 expiration'!A$1:E$8,4,FALSE),0)</f>
        <v>0</v>
      </c>
      <c r="G907" s="12">
        <f>_xlfn.IFNA(VLOOKUP(A907,'TIF expiration'!$A$1:$B$3,2,FALSE),0)</f>
        <v>0</v>
      </c>
      <c r="H907" s="49">
        <v>0.89270000000000005</v>
      </c>
      <c r="I907">
        <v>0.94270000000000009</v>
      </c>
      <c r="J907" s="49">
        <f t="shared" si="58"/>
        <v>5.0000000000000044E-2</v>
      </c>
      <c r="K907" s="49">
        <f t="shared" si="59"/>
        <v>0</v>
      </c>
      <c r="L907" s="49">
        <f t="shared" si="60"/>
        <v>0</v>
      </c>
    </row>
    <row r="908" spans="1:12" x14ac:dyDescent="0.25">
      <c r="A908" s="56">
        <v>227909</v>
      </c>
      <c r="B908" t="s">
        <v>156</v>
      </c>
      <c r="C908" s="12">
        <v>16830535352</v>
      </c>
      <c r="D908" s="12">
        <v>16830535352</v>
      </c>
      <c r="E908" s="12">
        <f t="shared" si="57"/>
        <v>0</v>
      </c>
      <c r="F908" s="12">
        <f>_xlfn.IFNA(VLOOKUP(A908,'313 expiration'!A$1:E$8,4,FALSE),0)</f>
        <v>0</v>
      </c>
      <c r="G908" s="12">
        <f>_xlfn.IFNA(VLOOKUP(A908,'TIF expiration'!$A$1:$B$3,2,FALSE),0)</f>
        <v>0</v>
      </c>
      <c r="H908" s="49">
        <v>0.91639999999999999</v>
      </c>
      <c r="I908">
        <v>0.99640000000000006</v>
      </c>
      <c r="J908" s="49">
        <f t="shared" si="58"/>
        <v>0.08</v>
      </c>
      <c r="K908" s="49">
        <f t="shared" si="59"/>
        <v>6.9388939039072284E-17</v>
      </c>
      <c r="L908" s="49">
        <f t="shared" si="60"/>
        <v>0</v>
      </c>
    </row>
    <row r="909" spans="1:12" x14ac:dyDescent="0.25">
      <c r="A909" s="56">
        <v>227910</v>
      </c>
      <c r="B909" t="s">
        <v>155</v>
      </c>
      <c r="C909" s="12">
        <v>8105363612</v>
      </c>
      <c r="D909" s="12">
        <v>8105363612</v>
      </c>
      <c r="E909" s="12">
        <f t="shared" si="57"/>
        <v>0</v>
      </c>
      <c r="F909" s="12">
        <f>_xlfn.IFNA(VLOOKUP(A909,'313 expiration'!A$1:E$8,4,FALSE),0)</f>
        <v>0</v>
      </c>
      <c r="G909" s="12">
        <f>_xlfn.IFNA(VLOOKUP(A909,'TIF expiration'!$A$1:$B$3,2,FALSE),0)</f>
        <v>0</v>
      </c>
      <c r="H909" s="49">
        <v>0.877</v>
      </c>
      <c r="I909">
        <v>0.92700000000000005</v>
      </c>
      <c r="J909" s="49">
        <f t="shared" si="58"/>
        <v>5.0000000000000044E-2</v>
      </c>
      <c r="K909" s="49">
        <f t="shared" si="59"/>
        <v>0</v>
      </c>
      <c r="L909" s="49">
        <f t="shared" si="60"/>
        <v>0</v>
      </c>
    </row>
    <row r="910" spans="1:12" x14ac:dyDescent="0.25">
      <c r="A910" s="56">
        <v>227912</v>
      </c>
      <c r="B910" t="s">
        <v>154</v>
      </c>
      <c r="C910" s="12">
        <v>2069641709</v>
      </c>
      <c r="D910" s="12">
        <v>1934021130</v>
      </c>
      <c r="E910" s="12">
        <f t="shared" si="57"/>
        <v>271241158</v>
      </c>
      <c r="F910" s="12">
        <f>_xlfn.IFNA(VLOOKUP(A910,'313 expiration'!A$1:E$8,4,FALSE),0)</f>
        <v>0</v>
      </c>
      <c r="G910" s="12">
        <f>_xlfn.IFNA(VLOOKUP(A910,'TIF expiration'!$A$1:$B$3,2,FALSE),0)</f>
        <v>0</v>
      </c>
      <c r="H910" s="49">
        <v>0.88360000000000005</v>
      </c>
      <c r="I910">
        <v>0.94359999999999999</v>
      </c>
      <c r="J910" s="49">
        <f t="shared" si="58"/>
        <v>5.9999999999999942E-2</v>
      </c>
      <c r="K910" s="49">
        <f t="shared" si="59"/>
        <v>0</v>
      </c>
      <c r="L910" s="49">
        <f t="shared" si="60"/>
        <v>0</v>
      </c>
    </row>
    <row r="911" spans="1:12" x14ac:dyDescent="0.25">
      <c r="A911" s="56">
        <v>227913</v>
      </c>
      <c r="B911" t="s">
        <v>153</v>
      </c>
      <c r="C911" s="12">
        <v>14661270509</v>
      </c>
      <c r="D911" s="12">
        <v>13707308087</v>
      </c>
      <c r="E911" s="12">
        <f t="shared" si="57"/>
        <v>1907924844</v>
      </c>
      <c r="F911" s="12">
        <f>_xlfn.IFNA(VLOOKUP(A911,'313 expiration'!A$1:E$8,4,FALSE),0)</f>
        <v>0</v>
      </c>
      <c r="G911" s="12">
        <f>_xlfn.IFNA(VLOOKUP(A911,'TIF expiration'!$A$1:$B$3,2,FALSE),0)</f>
        <v>0</v>
      </c>
      <c r="H911" s="49">
        <v>0.91639999999999999</v>
      </c>
      <c r="I911">
        <v>0.97640000000000005</v>
      </c>
      <c r="J911" s="49">
        <f t="shared" si="58"/>
        <v>6.0000000000000053E-2</v>
      </c>
      <c r="K911" s="49">
        <f t="shared" si="59"/>
        <v>0</v>
      </c>
      <c r="L911" s="49">
        <f t="shared" si="60"/>
        <v>0</v>
      </c>
    </row>
    <row r="912" spans="1:12" x14ac:dyDescent="0.25">
      <c r="A912" s="56">
        <v>228901</v>
      </c>
      <c r="B912" t="s">
        <v>152</v>
      </c>
      <c r="C912" s="12">
        <v>345901515</v>
      </c>
      <c r="D912" s="12">
        <v>345901515</v>
      </c>
      <c r="E912" s="12">
        <f t="shared" si="57"/>
        <v>0</v>
      </c>
      <c r="F912" s="12">
        <f>_xlfn.IFNA(VLOOKUP(A912,'313 expiration'!A$1:E$8,4,FALSE),0)</f>
        <v>0</v>
      </c>
      <c r="G912" s="12">
        <f>_xlfn.IFNA(VLOOKUP(A912,'TIF expiration'!$A$1:$B$3,2,FALSE),0)</f>
        <v>0</v>
      </c>
      <c r="H912" s="49">
        <v>0.91639999999999999</v>
      </c>
      <c r="I912">
        <v>0.96640000000000004</v>
      </c>
      <c r="J912" s="49">
        <f t="shared" si="58"/>
        <v>5.0000000000000044E-2</v>
      </c>
      <c r="K912" s="49">
        <f t="shared" si="59"/>
        <v>0</v>
      </c>
      <c r="L912" s="49">
        <f t="shared" si="60"/>
        <v>0</v>
      </c>
    </row>
    <row r="913" spans="1:12" x14ac:dyDescent="0.25">
      <c r="A913" s="56">
        <v>228903</v>
      </c>
      <c r="B913" t="s">
        <v>151</v>
      </c>
      <c r="C913" s="12">
        <v>447850273</v>
      </c>
      <c r="D913" s="12">
        <v>447850273</v>
      </c>
      <c r="E913" s="12">
        <f t="shared" si="57"/>
        <v>0</v>
      </c>
      <c r="F913" s="12">
        <f>_xlfn.IFNA(VLOOKUP(A913,'313 expiration'!A$1:E$8,4,FALSE),0)</f>
        <v>0</v>
      </c>
      <c r="G913" s="12">
        <f>_xlfn.IFNA(VLOOKUP(A913,'TIF expiration'!$A$1:$B$3,2,FALSE),0)</f>
        <v>0</v>
      </c>
      <c r="H913" s="49">
        <v>0.90880000000000005</v>
      </c>
      <c r="I913">
        <v>1.0471000000000001</v>
      </c>
      <c r="J913" s="49">
        <f t="shared" si="58"/>
        <v>0.08</v>
      </c>
      <c r="K913" s="49">
        <f t="shared" si="59"/>
        <v>5.8300000000000088E-2</v>
      </c>
      <c r="L913" s="49">
        <f t="shared" si="60"/>
        <v>0</v>
      </c>
    </row>
    <row r="914" spans="1:12" x14ac:dyDescent="0.25">
      <c r="A914" s="56">
        <v>228904</v>
      </c>
      <c r="B914" t="s">
        <v>150</v>
      </c>
      <c r="C914" s="12">
        <v>35703484</v>
      </c>
      <c r="D914" s="12">
        <v>35703484</v>
      </c>
      <c r="E914" s="12">
        <f t="shared" si="57"/>
        <v>0</v>
      </c>
      <c r="F914" s="12">
        <f>_xlfn.IFNA(VLOOKUP(A914,'313 expiration'!A$1:E$8,4,FALSE),0)</f>
        <v>0</v>
      </c>
      <c r="G914" s="12">
        <f>_xlfn.IFNA(VLOOKUP(A914,'TIF expiration'!$A$1:$B$3,2,FALSE),0)</f>
        <v>0</v>
      </c>
      <c r="H914" s="49">
        <v>0.91639999999999999</v>
      </c>
      <c r="I914">
        <v>1.0547</v>
      </c>
      <c r="J914" s="49">
        <f t="shared" si="58"/>
        <v>0.08</v>
      </c>
      <c r="K914" s="49">
        <f t="shared" si="59"/>
        <v>5.8299999999999977E-2</v>
      </c>
      <c r="L914" s="49">
        <f t="shared" si="60"/>
        <v>0</v>
      </c>
    </row>
    <row r="915" spans="1:12" x14ac:dyDescent="0.25">
      <c r="A915" s="56">
        <v>228905</v>
      </c>
      <c r="B915" t="s">
        <v>149</v>
      </c>
      <c r="C915" s="12">
        <v>54053620</v>
      </c>
      <c r="D915" s="12">
        <v>54053620</v>
      </c>
      <c r="E915" s="12">
        <f t="shared" si="57"/>
        <v>0</v>
      </c>
      <c r="F915" s="12">
        <f>_xlfn.IFNA(VLOOKUP(A915,'313 expiration'!A$1:E$8,4,FALSE),0)</f>
        <v>0</v>
      </c>
      <c r="G915" s="12">
        <f>_xlfn.IFNA(VLOOKUP(A915,'TIF expiration'!$A$1:$B$3,2,FALSE),0)</f>
        <v>0</v>
      </c>
      <c r="H915" s="49">
        <v>0.91639999999999999</v>
      </c>
      <c r="I915">
        <v>0.96640000000000004</v>
      </c>
      <c r="J915" s="49">
        <f t="shared" si="58"/>
        <v>5.0000000000000044E-2</v>
      </c>
      <c r="K915" s="49">
        <f t="shared" si="59"/>
        <v>0</v>
      </c>
      <c r="L915" s="49">
        <f t="shared" si="60"/>
        <v>0</v>
      </c>
    </row>
    <row r="916" spans="1:12" x14ac:dyDescent="0.25">
      <c r="A916" s="56">
        <v>229901</v>
      </c>
      <c r="B916" t="s">
        <v>148</v>
      </c>
      <c r="C916" s="12">
        <v>156298559</v>
      </c>
      <c r="D916" s="12">
        <v>156298559</v>
      </c>
      <c r="E916" s="12">
        <f t="shared" si="57"/>
        <v>0</v>
      </c>
      <c r="F916" s="12">
        <f>_xlfn.IFNA(VLOOKUP(A916,'313 expiration'!A$1:E$8,4,FALSE),0)</f>
        <v>0</v>
      </c>
      <c r="G916" s="12">
        <f>_xlfn.IFNA(VLOOKUP(A916,'TIF expiration'!$A$1:$B$3,2,FALSE),0)</f>
        <v>0</v>
      </c>
      <c r="H916" s="49">
        <v>0.89400000000000002</v>
      </c>
      <c r="I916">
        <v>0.99730000000000008</v>
      </c>
      <c r="J916" s="49">
        <f t="shared" si="58"/>
        <v>0.08</v>
      </c>
      <c r="K916" s="49">
        <f t="shared" si="59"/>
        <v>2.3300000000000057E-2</v>
      </c>
      <c r="L916" s="49">
        <f t="shared" si="60"/>
        <v>0</v>
      </c>
    </row>
    <row r="917" spans="1:12" x14ac:dyDescent="0.25">
      <c r="A917" s="56">
        <v>229903</v>
      </c>
      <c r="B917" t="s">
        <v>147</v>
      </c>
      <c r="C917" s="12">
        <v>579570785</v>
      </c>
      <c r="D917" s="12">
        <v>579570785</v>
      </c>
      <c r="E917" s="12">
        <f t="shared" si="57"/>
        <v>0</v>
      </c>
      <c r="F917" s="12">
        <f>_xlfn.IFNA(VLOOKUP(A917,'313 expiration'!A$1:E$8,4,FALSE),0)</f>
        <v>0</v>
      </c>
      <c r="G917" s="12">
        <f>_xlfn.IFNA(VLOOKUP(A917,'TIF expiration'!$A$1:$B$3,2,FALSE),0)</f>
        <v>0</v>
      </c>
      <c r="H917" s="49">
        <v>0.91639999999999999</v>
      </c>
      <c r="I917">
        <v>0.96640000000000004</v>
      </c>
      <c r="J917" s="49">
        <f t="shared" si="58"/>
        <v>5.0000000000000044E-2</v>
      </c>
      <c r="K917" s="49">
        <f t="shared" si="59"/>
        <v>0</v>
      </c>
      <c r="L917" s="49">
        <f t="shared" si="60"/>
        <v>0</v>
      </c>
    </row>
    <row r="918" spans="1:12" x14ac:dyDescent="0.25">
      <c r="A918" s="56">
        <v>229904</v>
      </c>
      <c r="B918" t="s">
        <v>146</v>
      </c>
      <c r="C918" s="12">
        <v>305505332</v>
      </c>
      <c r="D918" s="12">
        <v>305505332</v>
      </c>
      <c r="E918" s="12">
        <f t="shared" si="57"/>
        <v>0</v>
      </c>
      <c r="F918" s="12">
        <f>_xlfn.IFNA(VLOOKUP(A918,'313 expiration'!A$1:E$8,4,FALSE),0)</f>
        <v>0</v>
      </c>
      <c r="G918" s="12">
        <f>_xlfn.IFNA(VLOOKUP(A918,'TIF expiration'!$A$1:$B$3,2,FALSE),0)</f>
        <v>0</v>
      </c>
      <c r="H918" s="49">
        <v>0.91639999999999999</v>
      </c>
      <c r="I918">
        <v>1.0547</v>
      </c>
      <c r="J918" s="49">
        <f t="shared" si="58"/>
        <v>0.08</v>
      </c>
      <c r="K918" s="49">
        <f t="shared" si="59"/>
        <v>5.8299999999999977E-2</v>
      </c>
      <c r="L918" s="49">
        <f t="shared" si="60"/>
        <v>0</v>
      </c>
    </row>
    <row r="919" spans="1:12" x14ac:dyDescent="0.25">
      <c r="A919" s="56">
        <v>229905</v>
      </c>
      <c r="B919" t="s">
        <v>145</v>
      </c>
      <c r="C919" s="12">
        <v>97286948</v>
      </c>
      <c r="D919" s="12">
        <v>97286948</v>
      </c>
      <c r="E919" s="12">
        <f t="shared" si="57"/>
        <v>0</v>
      </c>
      <c r="F919" s="12">
        <f>_xlfn.IFNA(VLOOKUP(A919,'313 expiration'!A$1:E$8,4,FALSE),0)</f>
        <v>0</v>
      </c>
      <c r="G919" s="12">
        <f>_xlfn.IFNA(VLOOKUP(A919,'TIF expiration'!$A$1:$B$3,2,FALSE),0)</f>
        <v>0</v>
      </c>
      <c r="H919" s="49">
        <v>0.87370000000000003</v>
      </c>
      <c r="I919">
        <v>1.0037</v>
      </c>
      <c r="J919" s="49">
        <f t="shared" si="58"/>
        <v>0.08</v>
      </c>
      <c r="K919" s="49">
        <f t="shared" si="59"/>
        <v>0.05</v>
      </c>
      <c r="L919" s="49">
        <f t="shared" si="60"/>
        <v>0</v>
      </c>
    </row>
    <row r="920" spans="1:12" x14ac:dyDescent="0.25">
      <c r="A920" s="56">
        <v>229906</v>
      </c>
      <c r="B920" t="s">
        <v>144</v>
      </c>
      <c r="C920" s="12">
        <v>82606441</v>
      </c>
      <c r="D920" s="12">
        <v>82606441</v>
      </c>
      <c r="E920" s="12">
        <f t="shared" si="57"/>
        <v>0</v>
      </c>
      <c r="F920" s="12">
        <f>_xlfn.IFNA(VLOOKUP(A920,'313 expiration'!A$1:E$8,4,FALSE),0)</f>
        <v>0</v>
      </c>
      <c r="G920" s="12">
        <f>_xlfn.IFNA(VLOOKUP(A920,'TIF expiration'!$A$1:$B$3,2,FALSE),0)</f>
        <v>0</v>
      </c>
      <c r="H920" s="49">
        <v>0.9042</v>
      </c>
      <c r="I920">
        <v>1.0423</v>
      </c>
      <c r="J920" s="49">
        <f t="shared" si="58"/>
        <v>0.08</v>
      </c>
      <c r="K920" s="49">
        <f t="shared" si="59"/>
        <v>5.8099999999999999E-2</v>
      </c>
      <c r="L920" s="49">
        <f t="shared" si="60"/>
        <v>0</v>
      </c>
    </row>
    <row r="921" spans="1:12" x14ac:dyDescent="0.25">
      <c r="A921" s="56">
        <v>230901</v>
      </c>
      <c r="B921" t="s">
        <v>143</v>
      </c>
      <c r="C921" s="12">
        <v>234981604</v>
      </c>
      <c r="D921" s="12">
        <v>234981604</v>
      </c>
      <c r="E921" s="12">
        <f t="shared" si="57"/>
        <v>0</v>
      </c>
      <c r="F921" s="12">
        <f>_xlfn.IFNA(VLOOKUP(A921,'313 expiration'!A$1:E$8,4,FALSE),0)</f>
        <v>0</v>
      </c>
      <c r="G921" s="12">
        <f>_xlfn.IFNA(VLOOKUP(A921,'TIF expiration'!$A$1:$B$3,2,FALSE),0)</f>
        <v>0</v>
      </c>
      <c r="H921" s="49">
        <v>0.91639999999999999</v>
      </c>
      <c r="I921">
        <v>0.96640000000000004</v>
      </c>
      <c r="J921" s="49">
        <f t="shared" si="58"/>
        <v>5.0000000000000044E-2</v>
      </c>
      <c r="K921" s="49">
        <f t="shared" si="59"/>
        <v>0</v>
      </c>
      <c r="L921" s="49">
        <f t="shared" si="60"/>
        <v>0</v>
      </c>
    </row>
    <row r="922" spans="1:12" x14ac:dyDescent="0.25">
      <c r="A922" s="56">
        <v>230902</v>
      </c>
      <c r="B922" t="s">
        <v>142</v>
      </c>
      <c r="C922" s="12">
        <v>889115657</v>
      </c>
      <c r="D922" s="12">
        <v>889115657</v>
      </c>
      <c r="E922" s="12">
        <f t="shared" si="57"/>
        <v>0</v>
      </c>
      <c r="F922" s="12">
        <f>_xlfn.IFNA(VLOOKUP(A922,'313 expiration'!A$1:E$8,4,FALSE),0)</f>
        <v>0</v>
      </c>
      <c r="G922" s="12">
        <f>_xlfn.IFNA(VLOOKUP(A922,'TIF expiration'!$A$1:$B$3,2,FALSE),0)</f>
        <v>0</v>
      </c>
      <c r="H922" s="49">
        <v>0.91639999999999999</v>
      </c>
      <c r="I922">
        <v>1.0547</v>
      </c>
      <c r="J922" s="49">
        <f t="shared" si="58"/>
        <v>0.08</v>
      </c>
      <c r="K922" s="49">
        <f t="shared" si="59"/>
        <v>5.8299999999999977E-2</v>
      </c>
      <c r="L922" s="49">
        <f t="shared" si="60"/>
        <v>0</v>
      </c>
    </row>
    <row r="923" spans="1:12" x14ac:dyDescent="0.25">
      <c r="A923" s="56">
        <v>230903</v>
      </c>
      <c r="B923" t="s">
        <v>141</v>
      </c>
      <c r="C923" s="12">
        <v>167520723</v>
      </c>
      <c r="D923" s="12">
        <v>167520723</v>
      </c>
      <c r="E923" s="12">
        <f t="shared" si="57"/>
        <v>0</v>
      </c>
      <c r="F923" s="12">
        <f>_xlfn.IFNA(VLOOKUP(A923,'313 expiration'!A$1:E$8,4,FALSE),0)</f>
        <v>0</v>
      </c>
      <c r="G923" s="12">
        <f>_xlfn.IFNA(VLOOKUP(A923,'TIF expiration'!$A$1:$B$3,2,FALSE),0)</f>
        <v>0</v>
      </c>
      <c r="H923" s="49">
        <v>0.91639999999999999</v>
      </c>
      <c r="I923">
        <v>1.0547</v>
      </c>
      <c r="J923" s="49">
        <f t="shared" si="58"/>
        <v>0.08</v>
      </c>
      <c r="K923" s="49">
        <f t="shared" si="59"/>
        <v>5.8299999999999977E-2</v>
      </c>
      <c r="L923" s="49">
        <f t="shared" si="60"/>
        <v>0</v>
      </c>
    </row>
    <row r="924" spans="1:12" x14ac:dyDescent="0.25">
      <c r="A924" s="56">
        <v>230904</v>
      </c>
      <c r="B924" t="s">
        <v>140</v>
      </c>
      <c r="C924" s="12">
        <v>94288733</v>
      </c>
      <c r="D924" s="12">
        <v>94288733</v>
      </c>
      <c r="E924" s="12">
        <f t="shared" si="57"/>
        <v>0</v>
      </c>
      <c r="F924" s="12">
        <f>_xlfn.IFNA(VLOOKUP(A924,'313 expiration'!A$1:E$8,4,FALSE),0)</f>
        <v>0</v>
      </c>
      <c r="G924" s="12">
        <f>_xlfn.IFNA(VLOOKUP(A924,'TIF expiration'!$A$1:$B$3,2,FALSE),0)</f>
        <v>0</v>
      </c>
      <c r="H924" s="49">
        <v>0.91639999999999999</v>
      </c>
      <c r="I924">
        <v>1.0547</v>
      </c>
      <c r="J924" s="49">
        <f t="shared" si="58"/>
        <v>0.08</v>
      </c>
      <c r="K924" s="49">
        <f t="shared" si="59"/>
        <v>5.8299999999999977E-2</v>
      </c>
      <c r="L924" s="49">
        <f t="shared" si="60"/>
        <v>0</v>
      </c>
    </row>
    <row r="925" spans="1:12" x14ac:dyDescent="0.25">
      <c r="A925" s="56">
        <v>230905</v>
      </c>
      <c r="B925" t="s">
        <v>139</v>
      </c>
      <c r="C925" s="12">
        <v>447636659</v>
      </c>
      <c r="D925" s="12">
        <v>447636659</v>
      </c>
      <c r="E925" s="12">
        <f t="shared" si="57"/>
        <v>0</v>
      </c>
      <c r="F925" s="12">
        <f>_xlfn.IFNA(VLOOKUP(A925,'313 expiration'!A$1:E$8,4,FALSE),0)</f>
        <v>0</v>
      </c>
      <c r="G925" s="12">
        <f>_xlfn.IFNA(VLOOKUP(A925,'TIF expiration'!$A$1:$B$3,2,FALSE),0)</f>
        <v>0</v>
      </c>
      <c r="H925" s="49">
        <v>0.91639999999999999</v>
      </c>
      <c r="I925">
        <v>1.0547</v>
      </c>
      <c r="J925" s="49">
        <f t="shared" si="58"/>
        <v>0.08</v>
      </c>
      <c r="K925" s="49">
        <f t="shared" si="59"/>
        <v>5.8299999999999977E-2</v>
      </c>
      <c r="L925" s="49">
        <f t="shared" si="60"/>
        <v>0</v>
      </c>
    </row>
    <row r="926" spans="1:12" x14ac:dyDescent="0.25">
      <c r="A926" s="56">
        <v>230906</v>
      </c>
      <c r="B926" t="s">
        <v>138</v>
      </c>
      <c r="C926" s="12">
        <v>243081504</v>
      </c>
      <c r="D926" s="12">
        <v>243081504</v>
      </c>
      <c r="E926" s="12">
        <f t="shared" si="57"/>
        <v>0</v>
      </c>
      <c r="F926" s="12">
        <f>_xlfn.IFNA(VLOOKUP(A926,'313 expiration'!A$1:E$8,4,FALSE),0)</f>
        <v>0</v>
      </c>
      <c r="G926" s="12">
        <f>_xlfn.IFNA(VLOOKUP(A926,'TIF expiration'!$A$1:$B$3,2,FALSE),0)</f>
        <v>0</v>
      </c>
      <c r="H926" s="49">
        <v>0.91639999999999999</v>
      </c>
      <c r="I926">
        <v>0.9859</v>
      </c>
      <c r="J926" s="49">
        <f t="shared" si="58"/>
        <v>6.9500000000000006E-2</v>
      </c>
      <c r="K926" s="49">
        <f t="shared" si="59"/>
        <v>0</v>
      </c>
      <c r="L926" s="49">
        <f t="shared" si="60"/>
        <v>0</v>
      </c>
    </row>
    <row r="927" spans="1:12" x14ac:dyDescent="0.25">
      <c r="A927" s="56">
        <v>230908</v>
      </c>
      <c r="B927" t="s">
        <v>137</v>
      </c>
      <c r="C927" s="12">
        <v>156554907</v>
      </c>
      <c r="D927" s="12">
        <v>156554907</v>
      </c>
      <c r="E927" s="12">
        <f t="shared" si="57"/>
        <v>0</v>
      </c>
      <c r="F927" s="12">
        <f>_xlfn.IFNA(VLOOKUP(A927,'313 expiration'!A$1:E$8,4,FALSE),0)</f>
        <v>0</v>
      </c>
      <c r="G927" s="12">
        <f>_xlfn.IFNA(VLOOKUP(A927,'TIF expiration'!$A$1:$B$3,2,FALSE),0)</f>
        <v>0</v>
      </c>
      <c r="H927" s="49">
        <v>0.91639999999999999</v>
      </c>
      <c r="I927">
        <v>1.0547</v>
      </c>
      <c r="J927" s="49">
        <f t="shared" si="58"/>
        <v>0.08</v>
      </c>
      <c r="K927" s="49">
        <f t="shared" si="59"/>
        <v>5.8299999999999977E-2</v>
      </c>
      <c r="L927" s="49">
        <f t="shared" si="60"/>
        <v>0</v>
      </c>
    </row>
    <row r="928" spans="1:12" x14ac:dyDescent="0.25">
      <c r="A928" s="56">
        <v>231901</v>
      </c>
      <c r="B928" t="s">
        <v>136</v>
      </c>
      <c r="C928" s="12">
        <v>993500545</v>
      </c>
      <c r="D928" s="12">
        <v>989836191</v>
      </c>
      <c r="E928" s="12">
        <f t="shared" si="57"/>
        <v>7328708</v>
      </c>
      <c r="F928" s="12">
        <f>_xlfn.IFNA(VLOOKUP(A928,'313 expiration'!A$1:E$8,4,FALSE),0)</f>
        <v>0</v>
      </c>
      <c r="G928" s="12">
        <f>_xlfn.IFNA(VLOOKUP(A928,'TIF expiration'!$A$1:$B$3,2,FALSE),0)</f>
        <v>0</v>
      </c>
      <c r="H928" s="49">
        <v>0.88029999999999997</v>
      </c>
      <c r="I928">
        <v>0.93030000000000002</v>
      </c>
      <c r="J928" s="49">
        <f t="shared" si="58"/>
        <v>5.0000000000000044E-2</v>
      </c>
      <c r="K928" s="49">
        <f t="shared" si="59"/>
        <v>0</v>
      </c>
      <c r="L928" s="49">
        <f t="shared" si="60"/>
        <v>0</v>
      </c>
    </row>
    <row r="929" spans="1:12" x14ac:dyDescent="0.25">
      <c r="A929" s="56">
        <v>231902</v>
      </c>
      <c r="B929" t="s">
        <v>135</v>
      </c>
      <c r="C929" s="12">
        <v>5910273022</v>
      </c>
      <c r="D929" s="12">
        <v>5910273022</v>
      </c>
      <c r="E929" s="12">
        <f t="shared" si="57"/>
        <v>0</v>
      </c>
      <c r="F929" s="12">
        <f>_xlfn.IFNA(VLOOKUP(A929,'313 expiration'!A$1:E$8,4,FALSE),0)</f>
        <v>0</v>
      </c>
      <c r="G929" s="12">
        <f>_xlfn.IFNA(VLOOKUP(A929,'TIF expiration'!$A$1:$B$3,2,FALSE),0)</f>
        <v>0</v>
      </c>
      <c r="H929" s="49">
        <v>0.82469999999999999</v>
      </c>
      <c r="I929">
        <v>0.87470000000000003</v>
      </c>
      <c r="J929" s="49">
        <f t="shared" si="58"/>
        <v>5.0000000000000044E-2</v>
      </c>
      <c r="K929" s="49">
        <f t="shared" si="59"/>
        <v>0</v>
      </c>
      <c r="L929" s="49">
        <f t="shared" si="60"/>
        <v>0</v>
      </c>
    </row>
    <row r="930" spans="1:12" x14ac:dyDescent="0.25">
      <c r="A930" s="56">
        <v>232901</v>
      </c>
      <c r="B930" t="s">
        <v>134</v>
      </c>
      <c r="C930" s="12">
        <v>88677223</v>
      </c>
      <c r="D930" s="12">
        <v>88677223</v>
      </c>
      <c r="E930" s="12">
        <f t="shared" si="57"/>
        <v>0</v>
      </c>
      <c r="F930" s="12">
        <f>_xlfn.IFNA(VLOOKUP(A930,'313 expiration'!A$1:E$8,4,FALSE),0)</f>
        <v>0</v>
      </c>
      <c r="G930" s="12">
        <f>_xlfn.IFNA(VLOOKUP(A930,'TIF expiration'!$A$1:$B$3,2,FALSE),0)</f>
        <v>0</v>
      </c>
      <c r="H930" s="49">
        <v>0.91639999999999999</v>
      </c>
      <c r="I930">
        <v>1.0547</v>
      </c>
      <c r="J930" s="49">
        <f t="shared" si="58"/>
        <v>0.08</v>
      </c>
      <c r="K930" s="49">
        <f t="shared" si="59"/>
        <v>5.8299999999999977E-2</v>
      </c>
      <c r="L930" s="49">
        <f t="shared" si="60"/>
        <v>0</v>
      </c>
    </row>
    <row r="931" spans="1:12" x14ac:dyDescent="0.25">
      <c r="A931" s="56">
        <v>232902</v>
      </c>
      <c r="B931" t="s">
        <v>133</v>
      </c>
      <c r="C931" s="12">
        <v>415926795</v>
      </c>
      <c r="D931" s="12">
        <v>415926795</v>
      </c>
      <c r="E931" s="12">
        <f t="shared" si="57"/>
        <v>0</v>
      </c>
      <c r="F931" s="12">
        <f>_xlfn.IFNA(VLOOKUP(A931,'313 expiration'!A$1:E$8,4,FALSE),0)</f>
        <v>0</v>
      </c>
      <c r="G931" s="12">
        <f>_xlfn.IFNA(VLOOKUP(A931,'TIF expiration'!$A$1:$B$3,2,FALSE),0)</f>
        <v>0</v>
      </c>
      <c r="H931" s="49">
        <v>0.91449999999999998</v>
      </c>
      <c r="I931">
        <v>0.96450000000000002</v>
      </c>
      <c r="J931" s="49">
        <f t="shared" si="58"/>
        <v>5.0000000000000044E-2</v>
      </c>
      <c r="K931" s="49">
        <f t="shared" si="59"/>
        <v>0</v>
      </c>
      <c r="L931" s="49">
        <f t="shared" si="60"/>
        <v>0</v>
      </c>
    </row>
    <row r="932" spans="1:12" x14ac:dyDescent="0.25">
      <c r="A932" s="56">
        <v>232903</v>
      </c>
      <c r="B932" t="s">
        <v>132</v>
      </c>
      <c r="C932" s="12">
        <v>1343417747</v>
      </c>
      <c r="D932" s="12">
        <v>1343417747</v>
      </c>
      <c r="E932" s="12">
        <f t="shared" si="57"/>
        <v>0</v>
      </c>
      <c r="F932" s="12">
        <f>_xlfn.IFNA(VLOOKUP(A932,'313 expiration'!A$1:E$8,4,FALSE),0)</f>
        <v>0</v>
      </c>
      <c r="G932" s="12">
        <f>_xlfn.IFNA(VLOOKUP(A932,'TIF expiration'!$A$1:$B$3,2,FALSE),0)</f>
        <v>0</v>
      </c>
      <c r="H932" s="49">
        <v>0.91639999999999999</v>
      </c>
      <c r="I932">
        <v>0.99780000000000002</v>
      </c>
      <c r="J932" s="49">
        <f t="shared" si="58"/>
        <v>0.08</v>
      </c>
      <c r="K932" s="49">
        <f t="shared" si="59"/>
        <v>1.4000000000000262E-3</v>
      </c>
      <c r="L932" s="49">
        <f t="shared" si="60"/>
        <v>0</v>
      </c>
    </row>
    <row r="933" spans="1:12" x14ac:dyDescent="0.25">
      <c r="A933" s="56">
        <v>232904</v>
      </c>
      <c r="B933" t="s">
        <v>131</v>
      </c>
      <c r="C933" s="12">
        <v>219010705</v>
      </c>
      <c r="D933" s="12">
        <v>219010705</v>
      </c>
      <c r="E933" s="12">
        <f t="shared" si="57"/>
        <v>0</v>
      </c>
      <c r="F933" s="12">
        <f>_xlfn.IFNA(VLOOKUP(A933,'313 expiration'!A$1:E$8,4,FALSE),0)</f>
        <v>0</v>
      </c>
      <c r="G933" s="12">
        <f>_xlfn.IFNA(VLOOKUP(A933,'TIF expiration'!$A$1:$B$3,2,FALSE),0)</f>
        <v>0</v>
      </c>
      <c r="H933" s="49">
        <v>0.91639999999999999</v>
      </c>
      <c r="I933">
        <v>0.96530000000000005</v>
      </c>
      <c r="J933" s="49">
        <f t="shared" si="58"/>
        <v>4.8900000000000055E-2</v>
      </c>
      <c r="K933" s="49">
        <f t="shared" si="59"/>
        <v>0</v>
      </c>
      <c r="L933" s="49">
        <f t="shared" si="60"/>
        <v>0</v>
      </c>
    </row>
    <row r="934" spans="1:12" x14ac:dyDescent="0.25">
      <c r="A934" s="56">
        <v>233901</v>
      </c>
      <c r="B934" t="s">
        <v>130</v>
      </c>
      <c r="C934" s="12">
        <v>2499180484</v>
      </c>
      <c r="D934" s="12">
        <v>2393644810</v>
      </c>
      <c r="E934" s="12">
        <f t="shared" si="57"/>
        <v>211071348</v>
      </c>
      <c r="F934" s="12">
        <f>_xlfn.IFNA(VLOOKUP(A934,'313 expiration'!A$1:E$8,4,FALSE),0)</f>
        <v>0</v>
      </c>
      <c r="G934" s="12">
        <f>_xlfn.IFNA(VLOOKUP(A934,'TIF expiration'!$A$1:$B$3,2,FALSE),0)</f>
        <v>0</v>
      </c>
      <c r="H934" s="49">
        <v>0.86099999999999999</v>
      </c>
      <c r="I934">
        <v>0.99270000000000003</v>
      </c>
      <c r="J934" s="49">
        <f t="shared" si="58"/>
        <v>0.08</v>
      </c>
      <c r="K934" s="49">
        <f t="shared" si="59"/>
        <v>5.1700000000000038E-2</v>
      </c>
      <c r="L934" s="49">
        <f t="shared" si="60"/>
        <v>0</v>
      </c>
    </row>
    <row r="935" spans="1:12" x14ac:dyDescent="0.25">
      <c r="A935" s="56">
        <v>233903</v>
      </c>
      <c r="B935" t="s">
        <v>129</v>
      </c>
      <c r="C935" s="12">
        <v>335413044</v>
      </c>
      <c r="D935" s="12">
        <v>335019976</v>
      </c>
      <c r="E935" s="12">
        <f t="shared" si="57"/>
        <v>786136</v>
      </c>
      <c r="F935" s="12">
        <f>_xlfn.IFNA(VLOOKUP(A935,'313 expiration'!A$1:E$8,4,FALSE),0)</f>
        <v>0</v>
      </c>
      <c r="G935" s="12">
        <f>_xlfn.IFNA(VLOOKUP(A935,'TIF expiration'!$A$1:$B$3,2,FALSE),0)</f>
        <v>0</v>
      </c>
      <c r="H935" s="49">
        <v>0.82469999999999999</v>
      </c>
      <c r="I935">
        <v>0.9598000000000001</v>
      </c>
      <c r="J935" s="49">
        <f t="shared" si="58"/>
        <v>0.08</v>
      </c>
      <c r="K935" s="49">
        <f t="shared" si="59"/>
        <v>5.5100000000000107E-2</v>
      </c>
      <c r="L935" s="49">
        <f t="shared" si="60"/>
        <v>0</v>
      </c>
    </row>
    <row r="936" spans="1:12" x14ac:dyDescent="0.25">
      <c r="A936" s="56">
        <v>234902</v>
      </c>
      <c r="B936" t="s">
        <v>128</v>
      </c>
      <c r="C936" s="12">
        <v>898248963</v>
      </c>
      <c r="D936" s="12">
        <v>898248963</v>
      </c>
      <c r="E936" s="12">
        <f t="shared" si="57"/>
        <v>0</v>
      </c>
      <c r="F936" s="12">
        <f>_xlfn.IFNA(VLOOKUP(A936,'313 expiration'!A$1:E$8,4,FALSE),0)</f>
        <v>0</v>
      </c>
      <c r="G936" s="12">
        <f>_xlfn.IFNA(VLOOKUP(A936,'TIF expiration'!$A$1:$B$3,2,FALSE),0)</f>
        <v>0</v>
      </c>
      <c r="H936" s="49">
        <v>0.86309999999999998</v>
      </c>
      <c r="I936">
        <v>0.91310000000000002</v>
      </c>
      <c r="J936" s="49">
        <f t="shared" si="58"/>
        <v>5.0000000000000044E-2</v>
      </c>
      <c r="K936" s="49">
        <f t="shared" si="59"/>
        <v>0</v>
      </c>
      <c r="L936" s="49">
        <f t="shared" si="60"/>
        <v>0</v>
      </c>
    </row>
    <row r="937" spans="1:12" x14ac:dyDescent="0.25">
      <c r="A937" s="56">
        <v>234903</v>
      </c>
      <c r="B937" t="s">
        <v>127</v>
      </c>
      <c r="C937" s="12">
        <v>311241593</v>
      </c>
      <c r="D937" s="12">
        <v>311241593</v>
      </c>
      <c r="E937" s="12">
        <f t="shared" si="57"/>
        <v>0</v>
      </c>
      <c r="F937" s="12">
        <f>_xlfn.IFNA(VLOOKUP(A937,'313 expiration'!A$1:E$8,4,FALSE),0)</f>
        <v>0</v>
      </c>
      <c r="G937" s="12">
        <f>_xlfn.IFNA(VLOOKUP(A937,'TIF expiration'!$A$1:$B$3,2,FALSE),0)</f>
        <v>0</v>
      </c>
      <c r="H937" s="49">
        <v>0.83479999999999999</v>
      </c>
      <c r="I937">
        <v>0.97310000000000008</v>
      </c>
      <c r="J937" s="49">
        <f t="shared" si="58"/>
        <v>0.08</v>
      </c>
      <c r="K937" s="49">
        <f t="shared" si="59"/>
        <v>5.8300000000000088E-2</v>
      </c>
      <c r="L937" s="49">
        <f t="shared" si="60"/>
        <v>0</v>
      </c>
    </row>
    <row r="938" spans="1:12" x14ac:dyDescent="0.25">
      <c r="A938" s="56">
        <v>234904</v>
      </c>
      <c r="B938" t="s">
        <v>126</v>
      </c>
      <c r="C938" s="12">
        <v>327064385</v>
      </c>
      <c r="D938" s="12">
        <v>307805415</v>
      </c>
      <c r="E938" s="12">
        <f t="shared" si="57"/>
        <v>38517940</v>
      </c>
      <c r="F938" s="12">
        <f>_xlfn.IFNA(VLOOKUP(A938,'313 expiration'!A$1:E$8,4,FALSE),0)</f>
        <v>0</v>
      </c>
      <c r="G938" s="12">
        <f>_xlfn.IFNA(VLOOKUP(A938,'TIF expiration'!$A$1:$B$3,2,FALSE),0)</f>
        <v>0</v>
      </c>
      <c r="H938" s="49">
        <v>0.88629999999999998</v>
      </c>
      <c r="I938">
        <v>1.0246</v>
      </c>
      <c r="J938" s="49">
        <f t="shared" si="58"/>
        <v>0.08</v>
      </c>
      <c r="K938" s="49">
        <f t="shared" si="59"/>
        <v>5.8299999999999977E-2</v>
      </c>
      <c r="L938" s="49">
        <f t="shared" si="60"/>
        <v>0</v>
      </c>
    </row>
    <row r="939" spans="1:12" x14ac:dyDescent="0.25">
      <c r="A939" s="56">
        <v>234905</v>
      </c>
      <c r="B939" t="s">
        <v>125</v>
      </c>
      <c r="C939" s="12">
        <v>142989353</v>
      </c>
      <c r="D939" s="12">
        <v>142989353</v>
      </c>
      <c r="E939" s="12">
        <f t="shared" si="57"/>
        <v>0</v>
      </c>
      <c r="F939" s="12">
        <f>_xlfn.IFNA(VLOOKUP(A939,'313 expiration'!A$1:E$8,4,FALSE),0)</f>
        <v>0</v>
      </c>
      <c r="G939" s="12">
        <f>_xlfn.IFNA(VLOOKUP(A939,'TIF expiration'!$A$1:$B$3,2,FALSE),0)</f>
        <v>0</v>
      </c>
      <c r="H939" s="49">
        <v>0.82530000000000003</v>
      </c>
      <c r="I939">
        <v>0.87530000000000008</v>
      </c>
      <c r="J939" s="49">
        <f t="shared" si="58"/>
        <v>5.0000000000000044E-2</v>
      </c>
      <c r="K939" s="49">
        <f t="shared" si="59"/>
        <v>0</v>
      </c>
      <c r="L939" s="49">
        <f t="shared" si="60"/>
        <v>0</v>
      </c>
    </row>
    <row r="940" spans="1:12" x14ac:dyDescent="0.25">
      <c r="A940" s="56">
        <v>234906</v>
      </c>
      <c r="B940" t="s">
        <v>124</v>
      </c>
      <c r="C940" s="12">
        <v>812224493</v>
      </c>
      <c r="D940" s="12">
        <v>757891876</v>
      </c>
      <c r="E940" s="12">
        <f t="shared" si="57"/>
        <v>108665234</v>
      </c>
      <c r="F940" s="12">
        <f>_xlfn.IFNA(VLOOKUP(A940,'313 expiration'!A$1:E$8,4,FALSE),0)</f>
        <v>0</v>
      </c>
      <c r="G940" s="12">
        <f>_xlfn.IFNA(VLOOKUP(A940,'TIF expiration'!$A$1:$B$3,2,FALSE),0)</f>
        <v>0</v>
      </c>
      <c r="H940" s="49">
        <v>0.84730000000000005</v>
      </c>
      <c r="I940">
        <v>0.98560000000000003</v>
      </c>
      <c r="J940" s="49">
        <f t="shared" si="58"/>
        <v>0.08</v>
      </c>
      <c r="K940" s="49">
        <f t="shared" si="59"/>
        <v>5.8299999999999977E-2</v>
      </c>
      <c r="L940" s="49">
        <f t="shared" si="60"/>
        <v>0</v>
      </c>
    </row>
    <row r="941" spans="1:12" x14ac:dyDescent="0.25">
      <c r="A941" s="56">
        <v>234907</v>
      </c>
      <c r="B941" t="s">
        <v>123</v>
      </c>
      <c r="C941" s="12">
        <v>875065614</v>
      </c>
      <c r="D941" s="12">
        <v>875065614</v>
      </c>
      <c r="E941" s="12">
        <f t="shared" si="57"/>
        <v>0</v>
      </c>
      <c r="F941" s="12">
        <f>_xlfn.IFNA(VLOOKUP(A941,'313 expiration'!A$1:E$8,4,FALSE),0)</f>
        <v>0</v>
      </c>
      <c r="G941" s="12">
        <f>_xlfn.IFNA(VLOOKUP(A941,'TIF expiration'!$A$1:$B$3,2,FALSE),0)</f>
        <v>0</v>
      </c>
      <c r="H941" s="49">
        <v>0.84330000000000005</v>
      </c>
      <c r="I941">
        <v>0.96030000000000004</v>
      </c>
      <c r="J941" s="49">
        <f t="shared" si="58"/>
        <v>0.08</v>
      </c>
      <c r="K941" s="49">
        <f t="shared" si="59"/>
        <v>3.6999999999999991E-2</v>
      </c>
      <c r="L941" s="49">
        <f t="shared" si="60"/>
        <v>0</v>
      </c>
    </row>
    <row r="942" spans="1:12" x14ac:dyDescent="0.25">
      <c r="A942" s="56">
        <v>234909</v>
      </c>
      <c r="B942" t="s">
        <v>122</v>
      </c>
      <c r="C942" s="12">
        <v>62517136</v>
      </c>
      <c r="D942" s="12">
        <v>57796591</v>
      </c>
      <c r="E942" s="12">
        <f t="shared" si="57"/>
        <v>9441090</v>
      </c>
      <c r="F942" s="12">
        <f>_xlfn.IFNA(VLOOKUP(A942,'313 expiration'!A$1:E$8,4,FALSE),0)</f>
        <v>0</v>
      </c>
      <c r="G942" s="12">
        <f>_xlfn.IFNA(VLOOKUP(A942,'TIF expiration'!$A$1:$B$3,2,FALSE),0)</f>
        <v>0</v>
      </c>
      <c r="H942" s="49">
        <v>0.85940000000000005</v>
      </c>
      <c r="I942">
        <v>0.99770000000000003</v>
      </c>
      <c r="J942" s="49">
        <f t="shared" si="58"/>
        <v>0.08</v>
      </c>
      <c r="K942" s="49">
        <f t="shared" si="59"/>
        <v>5.8299999999999977E-2</v>
      </c>
      <c r="L942" s="49">
        <f t="shared" si="60"/>
        <v>0</v>
      </c>
    </row>
    <row r="943" spans="1:12" x14ac:dyDescent="0.25">
      <c r="A943" s="56">
        <v>235901</v>
      </c>
      <c r="B943" t="s">
        <v>121</v>
      </c>
      <c r="C943" s="12">
        <v>228731700</v>
      </c>
      <c r="D943" s="12">
        <v>228731700</v>
      </c>
      <c r="E943" s="12">
        <f t="shared" si="57"/>
        <v>0</v>
      </c>
      <c r="F943" s="12">
        <f>_xlfn.IFNA(VLOOKUP(A943,'313 expiration'!A$1:E$8,4,FALSE),0)</f>
        <v>0</v>
      </c>
      <c r="G943" s="12">
        <f>_xlfn.IFNA(VLOOKUP(A943,'TIF expiration'!$A$1:$B$3,2,FALSE),0)</f>
        <v>0</v>
      </c>
      <c r="H943" s="49">
        <v>0.91639999999999999</v>
      </c>
      <c r="I943">
        <v>0.96640000000000004</v>
      </c>
      <c r="J943" s="49">
        <f t="shared" si="58"/>
        <v>5.0000000000000044E-2</v>
      </c>
      <c r="K943" s="49">
        <f t="shared" si="59"/>
        <v>0</v>
      </c>
      <c r="L943" s="49">
        <f t="shared" si="60"/>
        <v>0</v>
      </c>
    </row>
    <row r="944" spans="1:12" x14ac:dyDescent="0.25">
      <c r="A944" s="56">
        <v>235902</v>
      </c>
      <c r="B944" t="s">
        <v>120</v>
      </c>
      <c r="C944" s="12">
        <v>6136416874</v>
      </c>
      <c r="D944" s="12">
        <v>6136416874</v>
      </c>
      <c r="E944" s="12">
        <f t="shared" si="57"/>
        <v>0</v>
      </c>
      <c r="F944" s="12">
        <f>_xlfn.IFNA(VLOOKUP(A944,'313 expiration'!A$1:E$8,4,FALSE),0)</f>
        <v>0</v>
      </c>
      <c r="G944" s="12">
        <f>_xlfn.IFNA(VLOOKUP(A944,'TIF expiration'!$A$1:$B$3,2,FALSE),0)</f>
        <v>0</v>
      </c>
      <c r="H944" s="49">
        <v>0.91639999999999999</v>
      </c>
      <c r="I944">
        <v>0.96640000000000004</v>
      </c>
      <c r="J944" s="49">
        <f t="shared" si="58"/>
        <v>5.0000000000000044E-2</v>
      </c>
      <c r="K944" s="49">
        <f t="shared" si="59"/>
        <v>0</v>
      </c>
      <c r="L944" s="49">
        <f t="shared" si="60"/>
        <v>0</v>
      </c>
    </row>
    <row r="945" spans="1:12" x14ac:dyDescent="0.25">
      <c r="A945" s="56">
        <v>235904</v>
      </c>
      <c r="B945" t="s">
        <v>119</v>
      </c>
      <c r="C945" s="12">
        <v>278534187</v>
      </c>
      <c r="D945" s="12">
        <v>278534187</v>
      </c>
      <c r="E945" s="12">
        <f t="shared" si="57"/>
        <v>0</v>
      </c>
      <c r="F945" s="12">
        <f>_xlfn.IFNA(VLOOKUP(A945,'313 expiration'!A$1:E$8,4,FALSE),0)</f>
        <v>0</v>
      </c>
      <c r="G945" s="12">
        <f>_xlfn.IFNA(VLOOKUP(A945,'TIF expiration'!$A$1:$B$3,2,FALSE),0)</f>
        <v>0</v>
      </c>
      <c r="H945" s="49">
        <v>0.89829999999999999</v>
      </c>
      <c r="I945">
        <v>0.94830000000000003</v>
      </c>
      <c r="J945" s="49">
        <f t="shared" si="58"/>
        <v>5.0000000000000044E-2</v>
      </c>
      <c r="K945" s="49">
        <f t="shared" si="59"/>
        <v>0</v>
      </c>
      <c r="L945" s="49">
        <f t="shared" si="60"/>
        <v>0</v>
      </c>
    </row>
    <row r="946" spans="1:12" x14ac:dyDescent="0.25">
      <c r="A946" s="56">
        <v>236901</v>
      </c>
      <c r="B946" t="s">
        <v>118</v>
      </c>
      <c r="C946" s="12">
        <v>450027284</v>
      </c>
      <c r="D946" s="12">
        <v>450027284</v>
      </c>
      <c r="E946" s="12">
        <f t="shared" si="57"/>
        <v>0</v>
      </c>
      <c r="F946" s="12">
        <f>_xlfn.IFNA(VLOOKUP(A946,'313 expiration'!A$1:E$8,4,FALSE),0)</f>
        <v>0</v>
      </c>
      <c r="G946" s="12">
        <f>_xlfn.IFNA(VLOOKUP(A946,'TIF expiration'!$A$1:$B$3,2,FALSE),0)</f>
        <v>0</v>
      </c>
      <c r="H946" s="49">
        <v>0.82469999999999999</v>
      </c>
      <c r="I946">
        <v>0.96300000000000008</v>
      </c>
      <c r="J946" s="49">
        <f t="shared" si="58"/>
        <v>0.08</v>
      </c>
      <c r="K946" s="49">
        <f t="shared" si="59"/>
        <v>5.8300000000000088E-2</v>
      </c>
      <c r="L946" s="49">
        <f t="shared" si="60"/>
        <v>0</v>
      </c>
    </row>
    <row r="947" spans="1:12" x14ac:dyDescent="0.25">
      <c r="A947" s="56">
        <v>236902</v>
      </c>
      <c r="B947" t="s">
        <v>117</v>
      </c>
      <c r="C947" s="12">
        <v>3700509404</v>
      </c>
      <c r="D947" s="12">
        <v>3700509404</v>
      </c>
      <c r="E947" s="12">
        <f t="shared" si="57"/>
        <v>0</v>
      </c>
      <c r="F947" s="12">
        <f>_xlfn.IFNA(VLOOKUP(A947,'313 expiration'!A$1:E$8,4,FALSE),0)</f>
        <v>0</v>
      </c>
      <c r="G947" s="12">
        <f>_xlfn.IFNA(VLOOKUP(A947,'TIF expiration'!$A$1:$B$3,2,FALSE),0)</f>
        <v>0</v>
      </c>
      <c r="H947" s="49">
        <v>0.86990000000000001</v>
      </c>
      <c r="I947">
        <v>0.9628000000000001</v>
      </c>
      <c r="J947" s="49">
        <f t="shared" si="58"/>
        <v>0.08</v>
      </c>
      <c r="K947" s="49">
        <f t="shared" si="59"/>
        <v>1.2900000000000092E-2</v>
      </c>
      <c r="L947" s="49">
        <f t="shared" si="60"/>
        <v>0</v>
      </c>
    </row>
    <row r="948" spans="1:12" x14ac:dyDescent="0.25">
      <c r="A948" s="56">
        <v>237902</v>
      </c>
      <c r="B948" t="s">
        <v>116</v>
      </c>
      <c r="C948" s="12">
        <v>727957727</v>
      </c>
      <c r="D948" s="12">
        <v>727957727</v>
      </c>
      <c r="E948" s="12">
        <f t="shared" si="57"/>
        <v>0</v>
      </c>
      <c r="F948" s="12">
        <f>_xlfn.IFNA(VLOOKUP(A948,'313 expiration'!A$1:E$8,4,FALSE),0)</f>
        <v>0</v>
      </c>
      <c r="G948" s="12">
        <f>_xlfn.IFNA(VLOOKUP(A948,'TIF expiration'!$A$1:$B$3,2,FALSE),0)</f>
        <v>0</v>
      </c>
      <c r="H948" s="49">
        <v>0.85499999999999998</v>
      </c>
      <c r="I948">
        <v>0.99330000000000007</v>
      </c>
      <c r="J948" s="49">
        <f t="shared" si="58"/>
        <v>0.08</v>
      </c>
      <c r="K948" s="49">
        <f t="shared" si="59"/>
        <v>5.8300000000000088E-2</v>
      </c>
      <c r="L948" s="49">
        <f t="shared" si="60"/>
        <v>0</v>
      </c>
    </row>
    <row r="949" spans="1:12" x14ac:dyDescent="0.25">
      <c r="A949" s="56">
        <v>237904</v>
      </c>
      <c r="B949" t="s">
        <v>115</v>
      </c>
      <c r="C949" s="12">
        <v>4444622036</v>
      </c>
      <c r="D949" s="12">
        <v>4444622036</v>
      </c>
      <c r="E949" s="12">
        <f t="shared" si="57"/>
        <v>0</v>
      </c>
      <c r="F949" s="12">
        <f>_xlfn.IFNA(VLOOKUP(A949,'313 expiration'!A$1:E$8,4,FALSE),0)</f>
        <v>0</v>
      </c>
      <c r="G949" s="12">
        <f>_xlfn.IFNA(VLOOKUP(A949,'TIF expiration'!$A$1:$B$3,2,FALSE),0)</f>
        <v>0</v>
      </c>
      <c r="H949" s="49">
        <v>0.91639999999999999</v>
      </c>
      <c r="I949">
        <v>0.96640000000000004</v>
      </c>
      <c r="J949" s="49">
        <f t="shared" si="58"/>
        <v>5.0000000000000044E-2</v>
      </c>
      <c r="K949" s="49">
        <f t="shared" si="59"/>
        <v>0</v>
      </c>
      <c r="L949" s="49">
        <f t="shared" si="60"/>
        <v>0</v>
      </c>
    </row>
    <row r="950" spans="1:12" x14ac:dyDescent="0.25">
      <c r="A950" s="56">
        <v>237905</v>
      </c>
      <c r="B950" t="s">
        <v>114</v>
      </c>
      <c r="C950" s="12">
        <v>1763683899</v>
      </c>
      <c r="D950" s="12">
        <v>1759535762</v>
      </c>
      <c r="E950" s="12">
        <f t="shared" si="57"/>
        <v>8296274</v>
      </c>
      <c r="F950" s="12">
        <f>_xlfn.IFNA(VLOOKUP(A950,'313 expiration'!A$1:E$8,4,FALSE),0)</f>
        <v>0</v>
      </c>
      <c r="G950" s="12">
        <f>_xlfn.IFNA(VLOOKUP(A950,'TIF expiration'!$A$1:$B$3,2,FALSE),0)</f>
        <v>0</v>
      </c>
      <c r="H950" s="49">
        <v>0.82469999999999999</v>
      </c>
      <c r="I950">
        <v>0.96300000000000008</v>
      </c>
      <c r="J950" s="49">
        <f t="shared" si="58"/>
        <v>0.08</v>
      </c>
      <c r="K950" s="49">
        <f t="shared" si="59"/>
        <v>5.8300000000000088E-2</v>
      </c>
      <c r="L950" s="49">
        <f t="shared" si="60"/>
        <v>0</v>
      </c>
    </row>
    <row r="951" spans="1:12" x14ac:dyDescent="0.25">
      <c r="A951" s="56">
        <v>238902</v>
      </c>
      <c r="B951" t="s">
        <v>113</v>
      </c>
      <c r="C951" s="12">
        <v>3530015085</v>
      </c>
      <c r="D951" s="12">
        <v>3512571225</v>
      </c>
      <c r="E951" s="12">
        <f t="shared" si="57"/>
        <v>34887720</v>
      </c>
      <c r="F951" s="12">
        <f>_xlfn.IFNA(VLOOKUP(A951,'313 expiration'!A$1:E$8,4,FALSE),0)</f>
        <v>0</v>
      </c>
      <c r="G951" s="12">
        <f>_xlfn.IFNA(VLOOKUP(A951,'TIF expiration'!$A$1:$B$3,2,FALSE),0)</f>
        <v>0</v>
      </c>
      <c r="H951" s="49">
        <v>0.88229999999999997</v>
      </c>
      <c r="I951">
        <v>0.93230000000000002</v>
      </c>
      <c r="J951" s="49">
        <f t="shared" si="58"/>
        <v>5.0000000000000044E-2</v>
      </c>
      <c r="K951" s="49">
        <f t="shared" si="59"/>
        <v>0</v>
      </c>
      <c r="L951" s="49">
        <f t="shared" si="60"/>
        <v>0</v>
      </c>
    </row>
    <row r="952" spans="1:12" x14ac:dyDescent="0.25">
      <c r="A952" s="56">
        <v>238904</v>
      </c>
      <c r="B952" t="s">
        <v>112</v>
      </c>
      <c r="C952" s="12">
        <v>178827428</v>
      </c>
      <c r="D952" s="12">
        <v>178484183</v>
      </c>
      <c r="E952" s="12">
        <f t="shared" si="57"/>
        <v>686490</v>
      </c>
      <c r="F952" s="12">
        <f>_xlfn.IFNA(VLOOKUP(A952,'313 expiration'!A$1:E$8,4,FALSE),0)</f>
        <v>0</v>
      </c>
      <c r="G952" s="12">
        <f>_xlfn.IFNA(VLOOKUP(A952,'TIF expiration'!$A$1:$B$3,2,FALSE),0)</f>
        <v>0</v>
      </c>
      <c r="H952" s="49">
        <v>0.91639999999999999</v>
      </c>
      <c r="I952">
        <v>0.96640000000000004</v>
      </c>
      <c r="J952" s="49">
        <f t="shared" si="58"/>
        <v>5.0000000000000044E-2</v>
      </c>
      <c r="K952" s="49">
        <f t="shared" si="59"/>
        <v>0</v>
      </c>
      <c r="L952" s="49">
        <f t="shared" si="60"/>
        <v>0</v>
      </c>
    </row>
    <row r="953" spans="1:12" x14ac:dyDescent="0.25">
      <c r="A953" s="56">
        <v>239901</v>
      </c>
      <c r="B953" t="s">
        <v>111</v>
      </c>
      <c r="C953" s="12">
        <v>3143383902</v>
      </c>
      <c r="D953" s="12">
        <v>3143383902</v>
      </c>
      <c r="E953" s="12">
        <f t="shared" si="57"/>
        <v>0</v>
      </c>
      <c r="F953" s="12">
        <f>_xlfn.IFNA(VLOOKUP(A953,'313 expiration'!A$1:E$8,4,FALSE),0)</f>
        <v>0</v>
      </c>
      <c r="G953" s="12">
        <f>_xlfn.IFNA(VLOOKUP(A953,'TIF expiration'!$A$1:$B$3,2,FALSE),0)</f>
        <v>0</v>
      </c>
      <c r="H953" s="49">
        <v>0.91579999999999995</v>
      </c>
      <c r="I953">
        <v>0.96579999999999999</v>
      </c>
      <c r="J953" s="49">
        <f t="shared" si="58"/>
        <v>5.0000000000000044E-2</v>
      </c>
      <c r="K953" s="49">
        <f t="shared" si="59"/>
        <v>0</v>
      </c>
      <c r="L953" s="49">
        <f t="shared" si="60"/>
        <v>0</v>
      </c>
    </row>
    <row r="954" spans="1:12" x14ac:dyDescent="0.25">
      <c r="A954" s="56">
        <v>239903</v>
      </c>
      <c r="B954" t="s">
        <v>110</v>
      </c>
      <c r="C954" s="12">
        <v>700786551</v>
      </c>
      <c r="D954" s="12">
        <v>700786551</v>
      </c>
      <c r="E954" s="12">
        <f t="shared" si="57"/>
        <v>0</v>
      </c>
      <c r="F954" s="12">
        <f>_xlfn.IFNA(VLOOKUP(A954,'313 expiration'!A$1:E$8,4,FALSE),0)</f>
        <v>0</v>
      </c>
      <c r="G954" s="12">
        <f>_xlfn.IFNA(VLOOKUP(A954,'TIF expiration'!$A$1:$B$3,2,FALSE),0)</f>
        <v>0</v>
      </c>
      <c r="H954" s="49">
        <v>0.91639999999999999</v>
      </c>
      <c r="I954">
        <v>0.96640000000000004</v>
      </c>
      <c r="J954" s="49">
        <f t="shared" si="58"/>
        <v>5.0000000000000044E-2</v>
      </c>
      <c r="K954" s="49">
        <f t="shared" si="59"/>
        <v>0</v>
      </c>
      <c r="L954" s="49">
        <f t="shared" si="60"/>
        <v>0</v>
      </c>
    </row>
    <row r="955" spans="1:12" x14ac:dyDescent="0.25">
      <c r="A955" s="56">
        <v>240901</v>
      </c>
      <c r="B955" t="s">
        <v>109</v>
      </c>
      <c r="C955" s="12">
        <v>2484864682</v>
      </c>
      <c r="D955" s="12">
        <v>2444596505</v>
      </c>
      <c r="E955" s="12">
        <f t="shared" si="57"/>
        <v>80536354</v>
      </c>
      <c r="F955" s="12">
        <f>_xlfn.IFNA(VLOOKUP(A955,'313 expiration'!A$1:E$8,4,FALSE),0)</f>
        <v>0</v>
      </c>
      <c r="G955" s="12">
        <f>_xlfn.IFNA(VLOOKUP(A955,'TIF expiration'!$A$1:$B$3,2,FALSE),0)</f>
        <v>0</v>
      </c>
      <c r="H955" s="49">
        <v>0.91639999999999999</v>
      </c>
      <c r="I955">
        <v>0.96640000000000004</v>
      </c>
      <c r="J955" s="49">
        <f t="shared" si="58"/>
        <v>5.0000000000000044E-2</v>
      </c>
      <c r="K955" s="49">
        <f t="shared" si="59"/>
        <v>0</v>
      </c>
      <c r="L955" s="49">
        <f t="shared" si="60"/>
        <v>0</v>
      </c>
    </row>
    <row r="956" spans="1:12" x14ac:dyDescent="0.25">
      <c r="A956" s="56">
        <v>240903</v>
      </c>
      <c r="B956" t="s">
        <v>108</v>
      </c>
      <c r="C956" s="12">
        <v>17553547899</v>
      </c>
      <c r="D956" s="12">
        <v>17186758612</v>
      </c>
      <c r="E956" s="12">
        <f t="shared" si="57"/>
        <v>733578574</v>
      </c>
      <c r="F956" s="12">
        <f>_xlfn.IFNA(VLOOKUP(A956,'313 expiration'!A$1:E$8,4,FALSE),0)</f>
        <v>0</v>
      </c>
      <c r="G956" s="12">
        <f>_xlfn.IFNA(VLOOKUP(A956,'TIF expiration'!$A$1:$B$3,2,FALSE),0)</f>
        <v>0</v>
      </c>
      <c r="H956" s="49">
        <v>0.91639999999999999</v>
      </c>
      <c r="I956">
        <v>0.96640000000000004</v>
      </c>
      <c r="J956" s="49">
        <f t="shared" si="58"/>
        <v>5.0000000000000044E-2</v>
      </c>
      <c r="K956" s="49">
        <f t="shared" si="59"/>
        <v>0</v>
      </c>
      <c r="L956" s="49">
        <f t="shared" si="60"/>
        <v>0</v>
      </c>
    </row>
    <row r="957" spans="1:12" x14ac:dyDescent="0.25">
      <c r="A957" s="56">
        <v>240904</v>
      </c>
      <c r="B957" t="s">
        <v>107</v>
      </c>
      <c r="C957" s="12">
        <v>514278975</v>
      </c>
      <c r="D957" s="12">
        <v>513114535</v>
      </c>
      <c r="E957" s="12">
        <f t="shared" si="57"/>
        <v>2328880</v>
      </c>
      <c r="F957" s="12">
        <f>_xlfn.IFNA(VLOOKUP(A957,'313 expiration'!A$1:E$8,4,FALSE),0)</f>
        <v>0</v>
      </c>
      <c r="G957" s="12">
        <f>_xlfn.IFNA(VLOOKUP(A957,'TIF expiration'!$A$1:$B$3,2,FALSE),0)</f>
        <v>0</v>
      </c>
      <c r="H957" s="49">
        <v>0.91639999999999999</v>
      </c>
      <c r="I957">
        <v>0.96640000000000004</v>
      </c>
      <c r="J957" s="49">
        <f t="shared" si="58"/>
        <v>5.0000000000000044E-2</v>
      </c>
      <c r="K957" s="49">
        <f t="shared" si="59"/>
        <v>0</v>
      </c>
      <c r="L957" s="49">
        <f t="shared" si="60"/>
        <v>0</v>
      </c>
    </row>
    <row r="958" spans="1:12" x14ac:dyDescent="0.25">
      <c r="A958" s="56">
        <v>241901</v>
      </c>
      <c r="B958" t="s">
        <v>106</v>
      </c>
      <c r="C958" s="12">
        <v>440220276</v>
      </c>
      <c r="D958" s="12">
        <v>440220276</v>
      </c>
      <c r="E958" s="12">
        <f t="shared" si="57"/>
        <v>0</v>
      </c>
      <c r="F958" s="12">
        <f>_xlfn.IFNA(VLOOKUP(A958,'313 expiration'!A$1:E$8,4,FALSE),0)</f>
        <v>0</v>
      </c>
      <c r="G958" s="12">
        <f>_xlfn.IFNA(VLOOKUP(A958,'TIF expiration'!$A$1:$B$3,2,FALSE),0)</f>
        <v>0</v>
      </c>
      <c r="H958" s="49">
        <v>0.91639999999999999</v>
      </c>
      <c r="I958">
        <v>0.96640000000000004</v>
      </c>
      <c r="J958" s="49">
        <f t="shared" si="58"/>
        <v>5.0000000000000044E-2</v>
      </c>
      <c r="K958" s="49">
        <f t="shared" si="59"/>
        <v>0</v>
      </c>
      <c r="L958" s="49">
        <f t="shared" si="60"/>
        <v>0</v>
      </c>
    </row>
    <row r="959" spans="1:12" x14ac:dyDescent="0.25">
      <c r="A959" s="56">
        <v>241902</v>
      </c>
      <c r="B959" t="s">
        <v>105</v>
      </c>
      <c r="C959" s="12">
        <v>422145644</v>
      </c>
      <c r="D959" s="12">
        <v>422145644</v>
      </c>
      <c r="E959" s="12">
        <f t="shared" si="57"/>
        <v>0</v>
      </c>
      <c r="F959" s="12">
        <f>_xlfn.IFNA(VLOOKUP(A959,'313 expiration'!A$1:E$8,4,FALSE),0)</f>
        <v>0</v>
      </c>
      <c r="G959" s="12">
        <f>_xlfn.IFNA(VLOOKUP(A959,'TIF expiration'!$A$1:$B$3,2,FALSE),0)</f>
        <v>0</v>
      </c>
      <c r="H959" s="49">
        <v>0.91639999999999999</v>
      </c>
      <c r="I959">
        <v>1.0547</v>
      </c>
      <c r="J959" s="49">
        <f t="shared" si="58"/>
        <v>0.08</v>
      </c>
      <c r="K959" s="49">
        <f t="shared" si="59"/>
        <v>5.8299999999999977E-2</v>
      </c>
      <c r="L959" s="49">
        <f t="shared" si="60"/>
        <v>0</v>
      </c>
    </row>
    <row r="960" spans="1:12" x14ac:dyDescent="0.25">
      <c r="A960" s="56">
        <v>241903</v>
      </c>
      <c r="B960" t="s">
        <v>104</v>
      </c>
      <c r="C960" s="12">
        <v>1352853424</v>
      </c>
      <c r="D960" s="12">
        <v>1352853424</v>
      </c>
      <c r="E960" s="12">
        <f t="shared" si="57"/>
        <v>0</v>
      </c>
      <c r="F960" s="12">
        <f>_xlfn.IFNA(VLOOKUP(A960,'313 expiration'!A$1:E$8,4,FALSE),0)</f>
        <v>0</v>
      </c>
      <c r="G960" s="12">
        <f>_xlfn.IFNA(VLOOKUP(A960,'TIF expiration'!$A$1:$B$3,2,FALSE),0)</f>
        <v>0</v>
      </c>
      <c r="H960" s="49">
        <v>0.91639999999999999</v>
      </c>
      <c r="I960">
        <v>1.0547</v>
      </c>
      <c r="J960" s="49">
        <f t="shared" si="58"/>
        <v>0.08</v>
      </c>
      <c r="K960" s="49">
        <f t="shared" si="59"/>
        <v>5.8299999999999977E-2</v>
      </c>
      <c r="L960" s="49">
        <f t="shared" si="60"/>
        <v>0</v>
      </c>
    </row>
    <row r="961" spans="1:12" x14ac:dyDescent="0.25">
      <c r="A961" s="56">
        <v>241904</v>
      </c>
      <c r="B961" t="s">
        <v>103</v>
      </c>
      <c r="C961" s="12">
        <v>1306806350</v>
      </c>
      <c r="D961" s="12">
        <v>1306806350</v>
      </c>
      <c r="E961" s="12">
        <f t="shared" si="57"/>
        <v>0</v>
      </c>
      <c r="F961" s="12">
        <f>_xlfn.IFNA(VLOOKUP(A961,'313 expiration'!A$1:E$8,4,FALSE),0)</f>
        <v>0</v>
      </c>
      <c r="G961" s="12">
        <f>_xlfn.IFNA(VLOOKUP(A961,'TIF expiration'!$A$1:$B$3,2,FALSE),0)</f>
        <v>0</v>
      </c>
      <c r="H961" s="49">
        <v>0.91639999999999999</v>
      </c>
      <c r="I961">
        <v>1.0028000000000001</v>
      </c>
      <c r="J961" s="49">
        <f t="shared" si="58"/>
        <v>0.08</v>
      </c>
      <c r="K961" s="49">
        <f t="shared" si="59"/>
        <v>6.4000000000001417E-3</v>
      </c>
      <c r="L961" s="49">
        <f t="shared" si="60"/>
        <v>0</v>
      </c>
    </row>
    <row r="962" spans="1:12" x14ac:dyDescent="0.25">
      <c r="A962" s="56">
        <v>241906</v>
      </c>
      <c r="B962" t="s">
        <v>102</v>
      </c>
      <c r="C962" s="12">
        <v>281985767</v>
      </c>
      <c r="D962" s="12">
        <v>281985767</v>
      </c>
      <c r="E962" s="12">
        <f t="shared" si="57"/>
        <v>0</v>
      </c>
      <c r="F962" s="12">
        <f>_xlfn.IFNA(VLOOKUP(A962,'313 expiration'!A$1:E$8,4,FALSE),0)</f>
        <v>0</v>
      </c>
      <c r="G962" s="12">
        <f>_xlfn.IFNA(VLOOKUP(A962,'TIF expiration'!$A$1:$B$3,2,FALSE),0)</f>
        <v>0</v>
      </c>
      <c r="H962" s="49">
        <v>0.91639999999999999</v>
      </c>
      <c r="I962">
        <v>1.0547</v>
      </c>
      <c r="J962" s="49">
        <f t="shared" si="58"/>
        <v>0.08</v>
      </c>
      <c r="K962" s="49">
        <f t="shared" si="59"/>
        <v>5.8299999999999977E-2</v>
      </c>
      <c r="L962" s="49">
        <f t="shared" si="60"/>
        <v>0</v>
      </c>
    </row>
    <row r="963" spans="1:12" x14ac:dyDescent="0.25">
      <c r="A963" s="56">
        <v>242902</v>
      </c>
      <c r="B963" t="s">
        <v>101</v>
      </c>
      <c r="C963" s="12">
        <v>134282104</v>
      </c>
      <c r="D963" s="12">
        <v>134282104</v>
      </c>
      <c r="E963" s="12">
        <f t="shared" ref="E963:E1016" si="61">(C963-D963)*2</f>
        <v>0</v>
      </c>
      <c r="F963" s="12">
        <f>_xlfn.IFNA(VLOOKUP(A963,'313 expiration'!A$1:E$8,4,FALSE),0)</f>
        <v>0</v>
      </c>
      <c r="G963" s="12">
        <f>_xlfn.IFNA(VLOOKUP(A963,'TIF expiration'!$A$1:$B$3,2,FALSE),0)</f>
        <v>0</v>
      </c>
      <c r="H963" s="49">
        <v>0.91639999999999999</v>
      </c>
      <c r="I963">
        <v>0.96640000000000004</v>
      </c>
      <c r="J963" s="49">
        <f t="shared" ref="J963:J1016" si="62">MAX(0,MIN(0.08,I963-H963))</f>
        <v>5.0000000000000044E-2</v>
      </c>
      <c r="K963" s="49">
        <f t="shared" ref="K963:K1016" si="63">MIN(0.09,I963-H963-J963)</f>
        <v>0</v>
      </c>
      <c r="L963" s="49">
        <f t="shared" si="60"/>
        <v>0</v>
      </c>
    </row>
    <row r="964" spans="1:12" x14ac:dyDescent="0.25">
      <c r="A964" s="56">
        <v>242903</v>
      </c>
      <c r="B964" t="s">
        <v>100</v>
      </c>
      <c r="C964" s="12">
        <v>241414462</v>
      </c>
      <c r="D964" s="12">
        <v>241414462</v>
      </c>
      <c r="E964" s="12">
        <f t="shared" si="61"/>
        <v>0</v>
      </c>
      <c r="F964" s="12">
        <f>_xlfn.IFNA(VLOOKUP(A964,'313 expiration'!A$1:E$8,4,FALSE),0)</f>
        <v>0</v>
      </c>
      <c r="G964" s="12">
        <f>_xlfn.IFNA(VLOOKUP(A964,'TIF expiration'!$A$1:$B$3,2,FALSE),0)</f>
        <v>0</v>
      </c>
      <c r="H964" s="49">
        <v>0.91639999999999999</v>
      </c>
      <c r="I964">
        <v>0.96640000000000004</v>
      </c>
      <c r="J964" s="49">
        <f t="shared" si="62"/>
        <v>5.0000000000000044E-2</v>
      </c>
      <c r="K964" s="49">
        <f t="shared" si="63"/>
        <v>0</v>
      </c>
      <c r="L964" s="49">
        <f t="shared" si="60"/>
        <v>0</v>
      </c>
    </row>
    <row r="965" spans="1:12" x14ac:dyDescent="0.25">
      <c r="A965" s="56">
        <v>242905</v>
      </c>
      <c r="B965" t="s">
        <v>99</v>
      </c>
      <c r="C965" s="12">
        <v>471649279</v>
      </c>
      <c r="D965" s="12">
        <v>471649279</v>
      </c>
      <c r="E965" s="12">
        <f t="shared" si="61"/>
        <v>0</v>
      </c>
      <c r="F965" s="12">
        <f>_xlfn.IFNA(VLOOKUP(A965,'313 expiration'!A$1:E$8,4,FALSE),0)</f>
        <v>0</v>
      </c>
      <c r="G965" s="12">
        <f>_xlfn.IFNA(VLOOKUP(A965,'TIF expiration'!$A$1:$B$3,2,FALSE),0)</f>
        <v>0</v>
      </c>
      <c r="H965" s="49">
        <v>0.91639999999999999</v>
      </c>
      <c r="I965">
        <v>0.96640000000000004</v>
      </c>
      <c r="J965" s="49">
        <f t="shared" si="62"/>
        <v>5.0000000000000044E-2</v>
      </c>
      <c r="K965" s="49">
        <f t="shared" si="63"/>
        <v>0</v>
      </c>
      <c r="L965" s="49">
        <f t="shared" si="60"/>
        <v>0</v>
      </c>
    </row>
    <row r="966" spans="1:12" x14ac:dyDescent="0.25">
      <c r="A966" s="56">
        <v>242906</v>
      </c>
      <c r="B966" t="s">
        <v>98</v>
      </c>
      <c r="C966" s="12">
        <v>853373270</v>
      </c>
      <c r="D966" s="12">
        <v>853373270</v>
      </c>
      <c r="E966" s="12">
        <f t="shared" si="61"/>
        <v>0</v>
      </c>
      <c r="F966" s="12">
        <f>_xlfn.IFNA(VLOOKUP(A966,'313 expiration'!A$1:E$8,4,FALSE),0)</f>
        <v>0</v>
      </c>
      <c r="G966" s="12">
        <f>_xlfn.IFNA(VLOOKUP(A966,'TIF expiration'!$A$1:$B$3,2,FALSE),0)</f>
        <v>0</v>
      </c>
      <c r="H966" s="49">
        <v>0.91639999999999999</v>
      </c>
      <c r="I966">
        <v>0.96640000000000004</v>
      </c>
      <c r="J966" s="49">
        <f t="shared" si="62"/>
        <v>5.0000000000000044E-2</v>
      </c>
      <c r="K966" s="49">
        <f t="shared" si="63"/>
        <v>0</v>
      </c>
      <c r="L966" s="49">
        <f t="shared" ref="L966:L991" si="64">I966-H966-J966-K966</f>
        <v>0</v>
      </c>
    </row>
    <row r="967" spans="1:12" x14ac:dyDescent="0.25">
      <c r="A967" s="56">
        <v>243901</v>
      </c>
      <c r="B967" t="s">
        <v>97</v>
      </c>
      <c r="C967" s="12">
        <v>939644500</v>
      </c>
      <c r="D967" s="12">
        <v>939644500</v>
      </c>
      <c r="E967" s="12">
        <f t="shared" si="61"/>
        <v>0</v>
      </c>
      <c r="F967" s="12">
        <f>_xlfn.IFNA(VLOOKUP(A967,'313 expiration'!A$1:E$8,4,FALSE),0)</f>
        <v>0</v>
      </c>
      <c r="G967" s="12">
        <f>_xlfn.IFNA(VLOOKUP(A967,'TIF expiration'!$A$1:$B$3,2,FALSE),0)</f>
        <v>0</v>
      </c>
      <c r="H967" s="49">
        <v>0.91610000000000003</v>
      </c>
      <c r="I967">
        <v>1.0544</v>
      </c>
      <c r="J967" s="49">
        <f t="shared" si="62"/>
        <v>0.08</v>
      </c>
      <c r="K967" s="49">
        <f t="shared" si="63"/>
        <v>5.8299999999999977E-2</v>
      </c>
      <c r="L967" s="49">
        <f t="shared" si="64"/>
        <v>0</v>
      </c>
    </row>
    <row r="968" spans="1:12" x14ac:dyDescent="0.25">
      <c r="A968" s="56">
        <v>243902</v>
      </c>
      <c r="B968" t="s">
        <v>96</v>
      </c>
      <c r="C968" s="12">
        <v>183026698</v>
      </c>
      <c r="D968" s="12">
        <v>183026698</v>
      </c>
      <c r="E968" s="12">
        <f t="shared" si="61"/>
        <v>0</v>
      </c>
      <c r="F968" s="12">
        <f>_xlfn.IFNA(VLOOKUP(A968,'313 expiration'!A$1:E$8,4,FALSE),0)</f>
        <v>0</v>
      </c>
      <c r="G968" s="12">
        <f>_xlfn.IFNA(VLOOKUP(A968,'TIF expiration'!$A$1:$B$3,2,FALSE),0)</f>
        <v>0</v>
      </c>
      <c r="H968" s="49">
        <v>0.91639999999999999</v>
      </c>
      <c r="I968">
        <v>1.0547</v>
      </c>
      <c r="J968" s="49">
        <f t="shared" si="62"/>
        <v>0.08</v>
      </c>
      <c r="K968" s="49">
        <f t="shared" si="63"/>
        <v>5.8299999999999977E-2</v>
      </c>
      <c r="L968" s="49">
        <f t="shared" si="64"/>
        <v>0</v>
      </c>
    </row>
    <row r="969" spans="1:12" x14ac:dyDescent="0.25">
      <c r="A969" s="56">
        <v>243903</v>
      </c>
      <c r="B969" t="s">
        <v>95</v>
      </c>
      <c r="C969" s="12">
        <v>624513840</v>
      </c>
      <c r="D969" s="12">
        <v>624513840</v>
      </c>
      <c r="E969" s="12">
        <f t="shared" si="61"/>
        <v>0</v>
      </c>
      <c r="F969" s="12">
        <f>_xlfn.IFNA(VLOOKUP(A969,'313 expiration'!A$1:E$8,4,FALSE),0)</f>
        <v>0</v>
      </c>
      <c r="G969" s="12">
        <f>_xlfn.IFNA(VLOOKUP(A969,'TIF expiration'!$A$1:$B$3,2,FALSE),0)</f>
        <v>0</v>
      </c>
      <c r="H969" s="49">
        <v>0.91539999999999999</v>
      </c>
      <c r="I969">
        <v>1.0537000000000001</v>
      </c>
      <c r="J969" s="49">
        <f t="shared" si="62"/>
        <v>0.08</v>
      </c>
      <c r="K969" s="49">
        <f t="shared" si="63"/>
        <v>5.8300000000000088E-2</v>
      </c>
      <c r="L969" s="49">
        <f t="shared" si="64"/>
        <v>0</v>
      </c>
    </row>
    <row r="970" spans="1:12" x14ac:dyDescent="0.25">
      <c r="A970" s="56">
        <v>243905</v>
      </c>
      <c r="B970" t="s">
        <v>94</v>
      </c>
      <c r="C970" s="12">
        <v>4764232275</v>
      </c>
      <c r="D970" s="12">
        <v>4764232275</v>
      </c>
      <c r="E970" s="12">
        <f t="shared" si="61"/>
        <v>0</v>
      </c>
      <c r="F970" s="12">
        <f>_xlfn.IFNA(VLOOKUP(A970,'313 expiration'!A$1:E$8,4,FALSE),0)</f>
        <v>0</v>
      </c>
      <c r="G970" s="12">
        <f>_xlfn.IFNA(VLOOKUP(A970,'TIF expiration'!$A$1:$B$3,2,FALSE),0)</f>
        <v>0</v>
      </c>
      <c r="H970" s="49">
        <v>0.91639999999999999</v>
      </c>
      <c r="I970">
        <v>0.96640000000000004</v>
      </c>
      <c r="J970" s="49">
        <f t="shared" si="62"/>
        <v>5.0000000000000044E-2</v>
      </c>
      <c r="K970" s="49">
        <f t="shared" si="63"/>
        <v>0</v>
      </c>
      <c r="L970" s="49">
        <f t="shared" si="64"/>
        <v>0</v>
      </c>
    </row>
    <row r="971" spans="1:12" x14ac:dyDescent="0.25">
      <c r="A971" s="56">
        <v>243906</v>
      </c>
      <c r="B971" t="s">
        <v>93</v>
      </c>
      <c r="C971" s="12">
        <v>87393590</v>
      </c>
      <c r="D971" s="12">
        <v>87393590</v>
      </c>
      <c r="E971" s="12">
        <f t="shared" si="61"/>
        <v>0</v>
      </c>
      <c r="F971" s="12">
        <f>_xlfn.IFNA(VLOOKUP(A971,'313 expiration'!A$1:E$8,4,FALSE),0)</f>
        <v>0</v>
      </c>
      <c r="G971" s="12">
        <f>_xlfn.IFNA(VLOOKUP(A971,'TIF expiration'!$A$1:$B$3,2,FALSE),0)</f>
        <v>0</v>
      </c>
      <c r="H971" s="49">
        <v>0.91639999999999999</v>
      </c>
      <c r="I971">
        <v>1.0547</v>
      </c>
      <c r="J971" s="49">
        <f t="shared" si="62"/>
        <v>0.08</v>
      </c>
      <c r="K971" s="49">
        <f t="shared" si="63"/>
        <v>5.8299999999999977E-2</v>
      </c>
      <c r="L971" s="49">
        <f t="shared" si="64"/>
        <v>0</v>
      </c>
    </row>
    <row r="972" spans="1:12" x14ac:dyDescent="0.25">
      <c r="A972" s="56">
        <v>244901</v>
      </c>
      <c r="B972" t="s">
        <v>92</v>
      </c>
      <c r="C972" s="12">
        <v>82006501</v>
      </c>
      <c r="D972" s="12">
        <v>82006501</v>
      </c>
      <c r="E972" s="12">
        <f t="shared" si="61"/>
        <v>0</v>
      </c>
      <c r="F972" s="12">
        <f>_xlfn.IFNA(VLOOKUP(A972,'313 expiration'!A$1:E$8,4,FALSE),0)</f>
        <v>0</v>
      </c>
      <c r="G972" s="12">
        <f>_xlfn.IFNA(VLOOKUP(A972,'TIF expiration'!$A$1:$B$3,2,FALSE),0)</f>
        <v>0</v>
      </c>
      <c r="H972" s="49">
        <v>0.91639999999999999</v>
      </c>
      <c r="I972">
        <v>1.0547</v>
      </c>
      <c r="J972" s="49">
        <f t="shared" si="62"/>
        <v>0.08</v>
      </c>
      <c r="K972" s="49">
        <f t="shared" si="63"/>
        <v>5.8299999999999977E-2</v>
      </c>
      <c r="L972" s="49">
        <f t="shared" si="64"/>
        <v>0</v>
      </c>
    </row>
    <row r="973" spans="1:12" x14ac:dyDescent="0.25">
      <c r="A973" s="56">
        <v>244903</v>
      </c>
      <c r="B973" t="s">
        <v>91</v>
      </c>
      <c r="C973" s="12">
        <v>889342548</v>
      </c>
      <c r="D973" s="12">
        <v>889342548</v>
      </c>
      <c r="E973" s="12">
        <f t="shared" si="61"/>
        <v>0</v>
      </c>
      <c r="F973" s="12">
        <f>_xlfn.IFNA(VLOOKUP(A973,'313 expiration'!A$1:E$8,4,FALSE),0)</f>
        <v>0</v>
      </c>
      <c r="G973" s="12">
        <f>_xlfn.IFNA(VLOOKUP(A973,'TIF expiration'!$A$1:$B$3,2,FALSE),0)</f>
        <v>0</v>
      </c>
      <c r="H973" s="49">
        <v>0.91639999999999999</v>
      </c>
      <c r="I973">
        <v>0.96640000000000004</v>
      </c>
      <c r="J973" s="49">
        <f t="shared" si="62"/>
        <v>5.0000000000000044E-2</v>
      </c>
      <c r="K973" s="49">
        <f t="shared" si="63"/>
        <v>0</v>
      </c>
      <c r="L973" s="49">
        <f t="shared" si="64"/>
        <v>0</v>
      </c>
    </row>
    <row r="974" spans="1:12" x14ac:dyDescent="0.25">
      <c r="A974" s="56">
        <v>244905</v>
      </c>
      <c r="B974" t="s">
        <v>42</v>
      </c>
      <c r="C974" s="12">
        <v>44150197</v>
      </c>
      <c r="D974" s="12">
        <v>44150197</v>
      </c>
      <c r="E974" s="12">
        <f t="shared" si="61"/>
        <v>0</v>
      </c>
      <c r="F974" s="12">
        <f>_xlfn.IFNA(VLOOKUP(A974,'313 expiration'!A$1:E$8,4,FALSE),0)</f>
        <v>0</v>
      </c>
      <c r="G974" s="12">
        <f>_xlfn.IFNA(VLOOKUP(A974,'TIF expiration'!$A$1:$B$3,2,FALSE),0)</f>
        <v>0</v>
      </c>
      <c r="H974" s="49">
        <v>0.91639999999999999</v>
      </c>
      <c r="I974">
        <v>1.0367</v>
      </c>
      <c r="J974" s="49">
        <f t="shared" si="62"/>
        <v>0.08</v>
      </c>
      <c r="K974" s="49">
        <f t="shared" si="63"/>
        <v>4.0299999999999961E-2</v>
      </c>
      <c r="L974" s="49">
        <f t="shared" si="64"/>
        <v>0</v>
      </c>
    </row>
    <row r="975" spans="1:12" x14ac:dyDescent="0.25">
      <c r="A975" s="56">
        <v>245901</v>
      </c>
      <c r="B975" t="s">
        <v>41</v>
      </c>
      <c r="C975" s="12">
        <v>38173937</v>
      </c>
      <c r="D975" s="12">
        <v>38173937</v>
      </c>
      <c r="E975" s="12">
        <f t="shared" si="61"/>
        <v>0</v>
      </c>
      <c r="F975" s="12">
        <f>_xlfn.IFNA(VLOOKUP(A975,'313 expiration'!A$1:E$8,4,FALSE),0)</f>
        <v>0</v>
      </c>
      <c r="G975" s="12">
        <f>_xlfn.IFNA(VLOOKUP(A975,'TIF expiration'!$A$1:$B$3,2,FALSE),0)</f>
        <v>0</v>
      </c>
      <c r="H975" s="49">
        <v>0.91639999999999999</v>
      </c>
      <c r="I975">
        <v>1.0547</v>
      </c>
      <c r="J975" s="49">
        <f t="shared" si="62"/>
        <v>0.08</v>
      </c>
      <c r="K975" s="49">
        <f t="shared" si="63"/>
        <v>5.8299999999999977E-2</v>
      </c>
      <c r="L975" s="49">
        <f t="shared" si="64"/>
        <v>0</v>
      </c>
    </row>
    <row r="976" spans="1:12" x14ac:dyDescent="0.25">
      <c r="A976" s="56">
        <v>245902</v>
      </c>
      <c r="B976" t="s">
        <v>40</v>
      </c>
      <c r="C976" s="12">
        <v>271807099</v>
      </c>
      <c r="D976" s="12">
        <v>271807099</v>
      </c>
      <c r="E976" s="12">
        <f t="shared" si="61"/>
        <v>0</v>
      </c>
      <c r="F976" s="12">
        <f>_xlfn.IFNA(VLOOKUP(A976,'313 expiration'!A$1:E$8,4,FALSE),0)</f>
        <v>0</v>
      </c>
      <c r="G976" s="12">
        <f>_xlfn.IFNA(VLOOKUP(A976,'TIF expiration'!$A$1:$B$3,2,FALSE),0)</f>
        <v>0</v>
      </c>
      <c r="H976" s="49">
        <v>0.91639999999999999</v>
      </c>
      <c r="I976">
        <v>1.0547</v>
      </c>
      <c r="J976" s="49">
        <f t="shared" si="62"/>
        <v>0.08</v>
      </c>
      <c r="K976" s="49">
        <f t="shared" si="63"/>
        <v>5.8299999999999977E-2</v>
      </c>
      <c r="L976" s="49">
        <f t="shared" si="64"/>
        <v>0</v>
      </c>
    </row>
    <row r="977" spans="1:12" x14ac:dyDescent="0.25">
      <c r="A977" s="56">
        <v>245903</v>
      </c>
      <c r="B977" t="s">
        <v>39</v>
      </c>
      <c r="C977" s="12">
        <v>320446383</v>
      </c>
      <c r="D977" s="12">
        <v>320446383</v>
      </c>
      <c r="E977" s="12">
        <f t="shared" si="61"/>
        <v>0</v>
      </c>
      <c r="F977" s="12">
        <f>_xlfn.IFNA(VLOOKUP(A977,'313 expiration'!A$1:E$8,4,FALSE),0)</f>
        <v>0</v>
      </c>
      <c r="G977" s="12">
        <f>_xlfn.IFNA(VLOOKUP(A977,'TIF expiration'!$A$1:$B$3,2,FALSE),0)</f>
        <v>0</v>
      </c>
      <c r="H977" s="49">
        <v>0.91639999999999999</v>
      </c>
      <c r="I977">
        <v>1.0547</v>
      </c>
      <c r="J977" s="49">
        <f t="shared" si="62"/>
        <v>0.08</v>
      </c>
      <c r="K977" s="49">
        <f t="shared" si="63"/>
        <v>5.8299999999999977E-2</v>
      </c>
      <c r="L977" s="49">
        <f t="shared" si="64"/>
        <v>0</v>
      </c>
    </row>
    <row r="978" spans="1:12" x14ac:dyDescent="0.25">
      <c r="A978" s="56">
        <v>245904</v>
      </c>
      <c r="B978" t="s">
        <v>38</v>
      </c>
      <c r="C978" s="12">
        <v>292211064</v>
      </c>
      <c r="D978" s="12">
        <v>292211064</v>
      </c>
      <c r="E978" s="12">
        <f t="shared" si="61"/>
        <v>0</v>
      </c>
      <c r="F978" s="12">
        <f>_xlfn.IFNA(VLOOKUP(A978,'313 expiration'!A$1:E$8,4,FALSE),0)</f>
        <v>0</v>
      </c>
      <c r="G978" s="12">
        <f>_xlfn.IFNA(VLOOKUP(A978,'TIF expiration'!$A$1:$B$3,2,FALSE),0)</f>
        <v>0</v>
      </c>
      <c r="H978" s="49">
        <v>0.91639999999999999</v>
      </c>
      <c r="I978">
        <v>1.0014000000000001</v>
      </c>
      <c r="J978" s="49">
        <f t="shared" si="62"/>
        <v>0.08</v>
      </c>
      <c r="K978" s="49">
        <f t="shared" si="63"/>
        <v>5.0000000000000738E-3</v>
      </c>
      <c r="L978" s="49">
        <f t="shared" si="64"/>
        <v>0</v>
      </c>
    </row>
    <row r="979" spans="1:12" x14ac:dyDescent="0.25">
      <c r="A979" s="56">
        <v>246902</v>
      </c>
      <c r="B979" t="s">
        <v>37</v>
      </c>
      <c r="C979" s="12">
        <v>492300478</v>
      </c>
      <c r="D979" s="12">
        <v>492300478</v>
      </c>
      <c r="E979" s="12">
        <f t="shared" si="61"/>
        <v>0</v>
      </c>
      <c r="F979" s="12">
        <f>_xlfn.IFNA(VLOOKUP(A979,'313 expiration'!A$1:E$8,4,FALSE),0)</f>
        <v>0</v>
      </c>
      <c r="G979" s="12">
        <f>_xlfn.IFNA(VLOOKUP(A979,'TIF expiration'!$A$1:$B$3,2,FALSE),0)</f>
        <v>0</v>
      </c>
      <c r="H979" s="49">
        <v>0.86160000000000003</v>
      </c>
      <c r="I979">
        <v>0.99990000000000001</v>
      </c>
      <c r="J979" s="49">
        <f t="shared" si="62"/>
        <v>0.08</v>
      </c>
      <c r="K979" s="49">
        <f t="shared" si="63"/>
        <v>5.8299999999999977E-2</v>
      </c>
      <c r="L979" s="49">
        <f t="shared" si="64"/>
        <v>0</v>
      </c>
    </row>
    <row r="980" spans="1:12" x14ac:dyDescent="0.25">
      <c r="A980" s="56">
        <v>246904</v>
      </c>
      <c r="B980" t="s">
        <v>36</v>
      </c>
      <c r="C980" s="12">
        <v>11781635350</v>
      </c>
      <c r="D980" s="12">
        <v>11781635350</v>
      </c>
      <c r="E980" s="12">
        <f t="shared" si="61"/>
        <v>0</v>
      </c>
      <c r="F980" s="12">
        <f>_xlfn.IFNA(VLOOKUP(A980,'313 expiration'!A$1:E$8,4,FALSE),0)</f>
        <v>0</v>
      </c>
      <c r="G980" s="12">
        <f>_xlfn.IFNA(VLOOKUP(A980,'TIF expiration'!$A$1:$B$3,2,FALSE),0)</f>
        <v>0</v>
      </c>
      <c r="H980" s="49">
        <v>0.89810000000000001</v>
      </c>
      <c r="I980">
        <v>0.97810000000000008</v>
      </c>
      <c r="J980" s="49">
        <f t="shared" si="62"/>
        <v>0.08</v>
      </c>
      <c r="K980" s="49">
        <f t="shared" si="63"/>
        <v>6.9388939039072284E-17</v>
      </c>
      <c r="L980" s="49">
        <f t="shared" si="64"/>
        <v>0</v>
      </c>
    </row>
    <row r="981" spans="1:12" x14ac:dyDescent="0.25">
      <c r="A981" s="56">
        <v>246905</v>
      </c>
      <c r="B981" t="s">
        <v>35</v>
      </c>
      <c r="C981" s="12">
        <v>170365680</v>
      </c>
      <c r="D981" s="12">
        <v>170365680</v>
      </c>
      <c r="E981" s="12">
        <f t="shared" si="61"/>
        <v>0</v>
      </c>
      <c r="F981" s="12">
        <f>_xlfn.IFNA(VLOOKUP(A981,'313 expiration'!A$1:E$8,4,FALSE),0)</f>
        <v>0</v>
      </c>
      <c r="G981" s="12">
        <f>_xlfn.IFNA(VLOOKUP(A981,'TIF expiration'!$A$1:$B$3,2,FALSE),0)</f>
        <v>0</v>
      </c>
      <c r="H981" s="49">
        <v>0.91639999999999999</v>
      </c>
      <c r="I981">
        <v>1.0125999999999999</v>
      </c>
      <c r="J981" s="49">
        <f t="shared" si="62"/>
        <v>0.08</v>
      </c>
      <c r="K981" s="49">
        <f t="shared" si="63"/>
        <v>1.6199999999999951E-2</v>
      </c>
      <c r="L981" s="49">
        <f t="shared" si="64"/>
        <v>0</v>
      </c>
    </row>
    <row r="982" spans="1:12" x14ac:dyDescent="0.25">
      <c r="A982" s="56">
        <v>246906</v>
      </c>
      <c r="B982" t="s">
        <v>34</v>
      </c>
      <c r="C982" s="12">
        <v>4106941742</v>
      </c>
      <c r="D982" s="12">
        <v>4106941742</v>
      </c>
      <c r="E982" s="12">
        <f t="shared" si="61"/>
        <v>0</v>
      </c>
      <c r="F982" s="12">
        <f>_xlfn.IFNA(VLOOKUP(A982,'313 expiration'!A$1:E$8,4,FALSE),0)</f>
        <v>0</v>
      </c>
      <c r="G982" s="12">
        <f>_xlfn.IFNA(VLOOKUP(A982,'TIF expiration'!$A$1:$B$3,2,FALSE),0)</f>
        <v>0</v>
      </c>
      <c r="H982" s="49">
        <v>0.86819999999999997</v>
      </c>
      <c r="I982">
        <v>1.0065</v>
      </c>
      <c r="J982" s="49">
        <f t="shared" si="62"/>
        <v>0.08</v>
      </c>
      <c r="K982" s="49">
        <f t="shared" si="63"/>
        <v>5.8299999999999977E-2</v>
      </c>
      <c r="L982" s="49">
        <f t="shared" si="64"/>
        <v>0</v>
      </c>
    </row>
    <row r="983" spans="1:12" x14ac:dyDescent="0.25">
      <c r="A983" s="56">
        <v>246907</v>
      </c>
      <c r="B983" t="s">
        <v>33</v>
      </c>
      <c r="C983" s="12">
        <v>1695956203</v>
      </c>
      <c r="D983" s="12">
        <v>1695956203</v>
      </c>
      <c r="E983" s="12">
        <f t="shared" si="61"/>
        <v>0</v>
      </c>
      <c r="F983" s="12">
        <f>_xlfn.IFNA(VLOOKUP(A983,'313 expiration'!A$1:E$8,4,FALSE),0)</f>
        <v>0</v>
      </c>
      <c r="G983" s="12">
        <f>_xlfn.IFNA(VLOOKUP(A983,'TIF expiration'!$A$1:$B$3,2,FALSE),0)</f>
        <v>0</v>
      </c>
      <c r="H983" s="49">
        <v>0.87660000000000005</v>
      </c>
      <c r="I983">
        <v>0.92660000000000009</v>
      </c>
      <c r="J983" s="49">
        <f t="shared" si="62"/>
        <v>5.0000000000000044E-2</v>
      </c>
      <c r="K983" s="49">
        <f t="shared" si="63"/>
        <v>0</v>
      </c>
      <c r="L983" s="49">
        <f t="shared" si="64"/>
        <v>0</v>
      </c>
    </row>
    <row r="984" spans="1:12" x14ac:dyDescent="0.25">
      <c r="A984" s="56">
        <v>246908</v>
      </c>
      <c r="B984" t="s">
        <v>32</v>
      </c>
      <c r="C984" s="12">
        <v>3511297832</v>
      </c>
      <c r="D984" s="12">
        <v>3511297832</v>
      </c>
      <c r="E984" s="12">
        <f t="shared" si="61"/>
        <v>0</v>
      </c>
      <c r="F984" s="12">
        <f>_xlfn.IFNA(VLOOKUP(A984,'313 expiration'!A$1:E$8,4,FALSE),0)</f>
        <v>0</v>
      </c>
      <c r="G984" s="12">
        <f>_xlfn.IFNA(VLOOKUP(A984,'TIF expiration'!$A$1:$B$3,2,FALSE),0)</f>
        <v>0</v>
      </c>
      <c r="H984" s="49">
        <v>0.82469999999999999</v>
      </c>
      <c r="I984">
        <v>0.86470000000000002</v>
      </c>
      <c r="J984" s="49">
        <f t="shared" si="62"/>
        <v>4.0000000000000036E-2</v>
      </c>
      <c r="K984" s="49">
        <f t="shared" si="63"/>
        <v>0</v>
      </c>
      <c r="L984" s="49">
        <f t="shared" si="64"/>
        <v>0</v>
      </c>
    </row>
    <row r="985" spans="1:12" x14ac:dyDescent="0.25">
      <c r="A985" s="56">
        <v>246909</v>
      </c>
      <c r="B985" t="s">
        <v>31</v>
      </c>
      <c r="C985" s="12">
        <v>40024785829</v>
      </c>
      <c r="D985" s="12">
        <v>40024785829</v>
      </c>
      <c r="E985" s="12">
        <f t="shared" si="61"/>
        <v>0</v>
      </c>
      <c r="F985" s="12">
        <f>_xlfn.IFNA(VLOOKUP(A985,'313 expiration'!A$1:E$8,4,FALSE),0)</f>
        <v>0</v>
      </c>
      <c r="G985" s="12">
        <f>_xlfn.IFNA(VLOOKUP(A985,'TIF expiration'!$A$1:$B$3,2,FALSE),0)</f>
        <v>0</v>
      </c>
      <c r="H985" s="49">
        <v>0.91639999999999999</v>
      </c>
      <c r="I985">
        <v>0.95640000000000003</v>
      </c>
      <c r="J985" s="49">
        <f t="shared" si="62"/>
        <v>4.0000000000000036E-2</v>
      </c>
      <c r="K985" s="49">
        <f t="shared" si="63"/>
        <v>0</v>
      </c>
      <c r="L985" s="49">
        <f t="shared" si="64"/>
        <v>0</v>
      </c>
    </row>
    <row r="986" spans="1:12" x14ac:dyDescent="0.25">
      <c r="A986" s="56">
        <v>246911</v>
      </c>
      <c r="B986" t="s">
        <v>30</v>
      </c>
      <c r="C986" s="12">
        <v>1319445732</v>
      </c>
      <c r="D986" s="12">
        <v>1319445732</v>
      </c>
      <c r="E986" s="12">
        <f t="shared" si="61"/>
        <v>0</v>
      </c>
      <c r="F986" s="12">
        <f>_xlfn.IFNA(VLOOKUP(A986,'313 expiration'!A$1:E$8,4,FALSE),0)</f>
        <v>0</v>
      </c>
      <c r="G986" s="12">
        <f>_xlfn.IFNA(VLOOKUP(A986,'TIF expiration'!$A$1:$B$3,2,FALSE),0)</f>
        <v>0</v>
      </c>
      <c r="H986" s="49">
        <v>0.89249999999999996</v>
      </c>
      <c r="I986">
        <v>1.0307999999999999</v>
      </c>
      <c r="J986" s="49">
        <f t="shared" si="62"/>
        <v>0.08</v>
      </c>
      <c r="K986" s="49">
        <f t="shared" si="63"/>
        <v>5.8299999999999977E-2</v>
      </c>
      <c r="L986" s="49">
        <f t="shared" si="64"/>
        <v>0</v>
      </c>
    </row>
    <row r="987" spans="1:12" x14ac:dyDescent="0.25">
      <c r="A987" s="56">
        <v>246912</v>
      </c>
      <c r="B987" t="s">
        <v>29</v>
      </c>
      <c r="C987" s="12">
        <v>284277518</v>
      </c>
      <c r="D987" s="12">
        <v>284277518</v>
      </c>
      <c r="E987" s="12">
        <f t="shared" si="61"/>
        <v>0</v>
      </c>
      <c r="F987" s="12">
        <f>_xlfn.IFNA(VLOOKUP(A987,'313 expiration'!A$1:E$8,4,FALSE),0)</f>
        <v>0</v>
      </c>
      <c r="G987" s="12">
        <f>_xlfn.IFNA(VLOOKUP(A987,'TIF expiration'!$A$1:$B$3,2,FALSE),0)</f>
        <v>0</v>
      </c>
      <c r="H987" s="49">
        <v>0.91639999999999999</v>
      </c>
      <c r="I987">
        <v>1.0547</v>
      </c>
      <c r="J987" s="49">
        <f t="shared" si="62"/>
        <v>0.08</v>
      </c>
      <c r="K987" s="49">
        <f t="shared" si="63"/>
        <v>5.8299999999999977E-2</v>
      </c>
      <c r="L987" s="49">
        <f t="shared" si="64"/>
        <v>0</v>
      </c>
    </row>
    <row r="988" spans="1:12" x14ac:dyDescent="0.25">
      <c r="A988" s="56">
        <v>246913</v>
      </c>
      <c r="B988" t="s">
        <v>28</v>
      </c>
      <c r="C988" s="12">
        <v>28475065340</v>
      </c>
      <c r="D988" s="12">
        <v>28475065340</v>
      </c>
      <c r="E988" s="12">
        <f t="shared" si="61"/>
        <v>0</v>
      </c>
      <c r="F988" s="12">
        <f>_xlfn.IFNA(VLOOKUP(A988,'313 expiration'!A$1:E$8,4,FALSE),0)</f>
        <v>0</v>
      </c>
      <c r="G988" s="12">
        <f>_xlfn.IFNA(VLOOKUP(A988,'TIF expiration'!$A$1:$B$3,2,FALSE),0)</f>
        <v>0</v>
      </c>
      <c r="H988" s="49">
        <v>0.91339999999999999</v>
      </c>
      <c r="I988">
        <v>0.95340000000000003</v>
      </c>
      <c r="J988" s="49">
        <f t="shared" si="62"/>
        <v>4.0000000000000036E-2</v>
      </c>
      <c r="K988" s="49">
        <f t="shared" si="63"/>
        <v>0</v>
      </c>
      <c r="L988" s="49">
        <f t="shared" si="64"/>
        <v>0</v>
      </c>
    </row>
    <row r="989" spans="1:12" x14ac:dyDescent="0.25">
      <c r="A989" s="56">
        <v>246914</v>
      </c>
      <c r="B989" t="s">
        <v>27</v>
      </c>
      <c r="C989" s="12">
        <v>107638475</v>
      </c>
      <c r="D989" s="12">
        <v>107638475</v>
      </c>
      <c r="E989" s="12">
        <f t="shared" si="61"/>
        <v>0</v>
      </c>
      <c r="F989" s="12">
        <f>_xlfn.IFNA(VLOOKUP(A989,'313 expiration'!A$1:E$8,4,FALSE),0)</f>
        <v>0</v>
      </c>
      <c r="G989" s="12">
        <f>_xlfn.IFNA(VLOOKUP(A989,'TIF expiration'!$A$1:$B$3,2,FALSE),0)</f>
        <v>0</v>
      </c>
      <c r="H989" s="49">
        <v>0.87170000000000003</v>
      </c>
      <c r="I989">
        <v>0.92170000000000007</v>
      </c>
      <c r="J989" s="49">
        <f t="shared" si="62"/>
        <v>5.0000000000000044E-2</v>
      </c>
      <c r="K989" s="49">
        <f t="shared" si="63"/>
        <v>0</v>
      </c>
      <c r="L989" s="49">
        <f t="shared" si="64"/>
        <v>0</v>
      </c>
    </row>
    <row r="990" spans="1:12" x14ac:dyDescent="0.25">
      <c r="A990" s="56">
        <v>247901</v>
      </c>
      <c r="B990" t="s">
        <v>26</v>
      </c>
      <c r="C990" s="12">
        <v>1647900951</v>
      </c>
      <c r="D990" s="12">
        <v>1647900951</v>
      </c>
      <c r="E990" s="12">
        <f t="shared" si="61"/>
        <v>0</v>
      </c>
      <c r="F990" s="12">
        <f>_xlfn.IFNA(VLOOKUP(A990,'313 expiration'!A$1:E$8,4,FALSE),0)</f>
        <v>0</v>
      </c>
      <c r="G990" s="12">
        <f>_xlfn.IFNA(VLOOKUP(A990,'TIF expiration'!$A$1:$B$3,2,FALSE),0)</f>
        <v>0</v>
      </c>
      <c r="H990" s="49">
        <v>0.88049999999999995</v>
      </c>
      <c r="I990">
        <v>0.93049999999999999</v>
      </c>
      <c r="J990" s="49">
        <f t="shared" si="62"/>
        <v>5.0000000000000044E-2</v>
      </c>
      <c r="K990" s="49">
        <f t="shared" si="63"/>
        <v>0</v>
      </c>
      <c r="L990" s="49">
        <f t="shared" si="64"/>
        <v>0</v>
      </c>
    </row>
    <row r="991" spans="1:12" x14ac:dyDescent="0.25">
      <c r="A991" s="56">
        <v>247903</v>
      </c>
      <c r="B991" t="s">
        <v>25</v>
      </c>
      <c r="C991" s="12">
        <v>1323901695</v>
      </c>
      <c r="D991" s="12">
        <v>1323901695</v>
      </c>
      <c r="E991" s="12">
        <f t="shared" si="61"/>
        <v>0</v>
      </c>
      <c r="F991" s="12">
        <f>_xlfn.IFNA(VLOOKUP(A991,'313 expiration'!A$1:E$8,4,FALSE),0)</f>
        <v>0</v>
      </c>
      <c r="G991" s="12">
        <f>_xlfn.IFNA(VLOOKUP(A991,'TIF expiration'!$A$1:$B$3,2,FALSE),0)</f>
        <v>0</v>
      </c>
      <c r="H991" s="49">
        <v>0.88370000000000004</v>
      </c>
      <c r="I991">
        <v>0.93370000000000009</v>
      </c>
      <c r="J991" s="49">
        <f t="shared" si="62"/>
        <v>5.0000000000000044E-2</v>
      </c>
      <c r="K991" s="49">
        <f t="shared" si="63"/>
        <v>0</v>
      </c>
      <c r="L991" s="49">
        <f t="shared" si="64"/>
        <v>0</v>
      </c>
    </row>
    <row r="992" spans="1:12" x14ac:dyDescent="0.25">
      <c r="A992" s="56">
        <v>247904</v>
      </c>
      <c r="B992" t="s">
        <v>24</v>
      </c>
      <c r="C992" s="12">
        <v>331809337</v>
      </c>
      <c r="D992" s="12">
        <v>331809337</v>
      </c>
      <c r="E992" s="12">
        <f t="shared" si="61"/>
        <v>0</v>
      </c>
      <c r="F992" s="12">
        <f>_xlfn.IFNA(VLOOKUP(A992,'313 expiration'!A$1:E$8,4,FALSE),0)</f>
        <v>0</v>
      </c>
      <c r="G992" s="12">
        <f>_xlfn.IFNA(VLOOKUP(A992,'TIF expiration'!$A$1:$B$3,2,FALSE),0)</f>
        <v>0</v>
      </c>
      <c r="H992" s="49">
        <v>0.91639999999999999</v>
      </c>
      <c r="I992">
        <v>0.96640000000000004</v>
      </c>
      <c r="J992" s="49">
        <f t="shared" si="62"/>
        <v>5.0000000000000044E-2</v>
      </c>
      <c r="K992" s="49">
        <f t="shared" si="63"/>
        <v>0</v>
      </c>
      <c r="L992" s="49">
        <f>I992-H992-J992-K992</f>
        <v>0</v>
      </c>
    </row>
    <row r="993" spans="1:12" x14ac:dyDescent="0.25">
      <c r="A993" s="56">
        <v>247906</v>
      </c>
      <c r="B993" t="s">
        <v>23</v>
      </c>
      <c r="C993" s="12">
        <v>259930230</v>
      </c>
      <c r="D993" s="12">
        <v>259930230</v>
      </c>
      <c r="E993" s="12">
        <f t="shared" si="61"/>
        <v>0</v>
      </c>
      <c r="F993" s="12">
        <f>_xlfn.IFNA(VLOOKUP(A993,'313 expiration'!A$1:E$8,4,FALSE),0)</f>
        <v>0</v>
      </c>
      <c r="G993" s="12">
        <f>_xlfn.IFNA(VLOOKUP(A993,'TIF expiration'!$A$1:$B$3,2,FALSE),0)</f>
        <v>0</v>
      </c>
      <c r="H993" s="49">
        <v>0.91639999999999999</v>
      </c>
      <c r="I993">
        <v>0.96640000000000004</v>
      </c>
      <c r="J993" s="49">
        <f t="shared" si="62"/>
        <v>5.0000000000000044E-2</v>
      </c>
      <c r="K993" s="49">
        <f t="shared" si="63"/>
        <v>0</v>
      </c>
      <c r="L993" s="49">
        <f t="shared" ref="L993:L1016" si="65">I993-H993-J993-K993</f>
        <v>0</v>
      </c>
    </row>
    <row r="994" spans="1:12" x14ac:dyDescent="0.25">
      <c r="A994" s="56">
        <v>248901</v>
      </c>
      <c r="B994" t="s">
        <v>22</v>
      </c>
      <c r="C994" s="12">
        <v>1105482463</v>
      </c>
      <c r="D994" s="12">
        <v>1095402306</v>
      </c>
      <c r="E994" s="12">
        <f t="shared" si="61"/>
        <v>20160314</v>
      </c>
      <c r="F994" s="12">
        <f>_xlfn.IFNA(VLOOKUP(A994,'313 expiration'!A$1:E$8,4,FALSE),0)</f>
        <v>0</v>
      </c>
      <c r="G994" s="12">
        <f>_xlfn.IFNA(VLOOKUP(A994,'TIF expiration'!$A$1:$B$3,2,FALSE),0)</f>
        <v>0</v>
      </c>
      <c r="H994" s="49">
        <v>0.91639999999999999</v>
      </c>
      <c r="I994">
        <v>1.0045999999999999</v>
      </c>
      <c r="J994" s="49">
        <f t="shared" si="62"/>
        <v>0.08</v>
      </c>
      <c r="K994" s="49">
        <f t="shared" si="63"/>
        <v>8.1999999999999434E-3</v>
      </c>
      <c r="L994" s="49">
        <f t="shared" si="65"/>
        <v>0</v>
      </c>
    </row>
    <row r="995" spans="1:12" x14ac:dyDescent="0.25">
      <c r="A995" s="56">
        <v>248902</v>
      </c>
      <c r="B995" t="s">
        <v>21</v>
      </c>
      <c r="C995" s="12">
        <v>10645888403</v>
      </c>
      <c r="D995" s="12">
        <v>10644686864</v>
      </c>
      <c r="E995" s="12">
        <f t="shared" si="61"/>
        <v>2403078</v>
      </c>
      <c r="F995" s="12">
        <f>_xlfn.IFNA(VLOOKUP(A995,'313 expiration'!A$1:E$8,4,FALSE),0)</f>
        <v>0</v>
      </c>
      <c r="G995" s="12">
        <f>_xlfn.IFNA(VLOOKUP(A995,'TIF expiration'!$A$1:$B$3,2,FALSE),0)</f>
        <v>0</v>
      </c>
      <c r="H995" s="49">
        <v>0.85950000000000004</v>
      </c>
      <c r="I995">
        <v>0.90950000000000009</v>
      </c>
      <c r="J995" s="49">
        <f t="shared" si="62"/>
        <v>5.0000000000000044E-2</v>
      </c>
      <c r="K995" s="49">
        <f t="shared" si="63"/>
        <v>0</v>
      </c>
      <c r="L995" s="49">
        <f t="shared" si="65"/>
        <v>0</v>
      </c>
    </row>
    <row r="996" spans="1:12" x14ac:dyDescent="0.25">
      <c r="A996" s="56">
        <v>249901</v>
      </c>
      <c r="B996" t="s">
        <v>20</v>
      </c>
      <c r="C996" s="12">
        <v>417710584</v>
      </c>
      <c r="D996" s="12">
        <v>417710584</v>
      </c>
      <c r="E996" s="12">
        <f t="shared" si="61"/>
        <v>0</v>
      </c>
      <c r="F996" s="12">
        <f>_xlfn.IFNA(VLOOKUP(A996,'313 expiration'!A$1:E$8,4,FALSE),0)</f>
        <v>0</v>
      </c>
      <c r="G996" s="12">
        <f>_xlfn.IFNA(VLOOKUP(A996,'TIF expiration'!$A$1:$B$3,2,FALSE),0)</f>
        <v>0</v>
      </c>
      <c r="H996" s="49">
        <v>0.91639999999999999</v>
      </c>
      <c r="I996">
        <v>1.0547</v>
      </c>
      <c r="J996" s="49">
        <f t="shared" si="62"/>
        <v>0.08</v>
      </c>
      <c r="K996" s="49">
        <f t="shared" si="63"/>
        <v>5.8299999999999977E-2</v>
      </c>
      <c r="L996" s="49">
        <f t="shared" si="65"/>
        <v>0</v>
      </c>
    </row>
    <row r="997" spans="1:12" x14ac:dyDescent="0.25">
      <c r="A997" s="56">
        <v>249902</v>
      </c>
      <c r="B997" t="s">
        <v>19</v>
      </c>
      <c r="C997" s="12">
        <v>711521187</v>
      </c>
      <c r="D997" s="12">
        <v>711521187</v>
      </c>
      <c r="E997" s="12">
        <f t="shared" si="61"/>
        <v>0</v>
      </c>
      <c r="F997" s="12">
        <f>_xlfn.IFNA(VLOOKUP(A997,'313 expiration'!A$1:E$8,4,FALSE),0)</f>
        <v>0</v>
      </c>
      <c r="G997" s="12">
        <f>_xlfn.IFNA(VLOOKUP(A997,'TIF expiration'!$A$1:$B$3,2,FALSE),0)</f>
        <v>0</v>
      </c>
      <c r="H997" s="49">
        <v>0.91639999999999999</v>
      </c>
      <c r="I997">
        <v>0.96640000000000004</v>
      </c>
      <c r="J997" s="49">
        <f t="shared" si="62"/>
        <v>5.0000000000000044E-2</v>
      </c>
      <c r="K997" s="49">
        <f t="shared" si="63"/>
        <v>0</v>
      </c>
      <c r="L997" s="49">
        <f t="shared" si="65"/>
        <v>0</v>
      </c>
    </row>
    <row r="998" spans="1:12" x14ac:dyDescent="0.25">
      <c r="A998" s="56">
        <v>249903</v>
      </c>
      <c r="B998" t="s">
        <v>18</v>
      </c>
      <c r="C998" s="12">
        <v>1438384519</v>
      </c>
      <c r="D998" s="12">
        <v>1431942494</v>
      </c>
      <c r="E998" s="12">
        <f t="shared" si="61"/>
        <v>12884050</v>
      </c>
      <c r="F998" s="12">
        <f>_xlfn.IFNA(VLOOKUP(A998,'313 expiration'!A$1:E$8,4,FALSE),0)</f>
        <v>0</v>
      </c>
      <c r="G998" s="12">
        <f>_xlfn.IFNA(VLOOKUP(A998,'TIF expiration'!$A$1:$B$3,2,FALSE),0)</f>
        <v>0</v>
      </c>
      <c r="H998" s="49">
        <v>0.91639999999999999</v>
      </c>
      <c r="I998">
        <v>0.96640000000000004</v>
      </c>
      <c r="J998" s="49">
        <f t="shared" si="62"/>
        <v>5.0000000000000044E-2</v>
      </c>
      <c r="K998" s="49">
        <f t="shared" si="63"/>
        <v>0</v>
      </c>
      <c r="L998" s="49">
        <f t="shared" si="65"/>
        <v>0</v>
      </c>
    </row>
    <row r="999" spans="1:12" x14ac:dyDescent="0.25">
      <c r="A999" s="56">
        <v>249904</v>
      </c>
      <c r="B999" t="s">
        <v>17</v>
      </c>
      <c r="C999" s="12">
        <v>691169543</v>
      </c>
      <c r="D999" s="12">
        <v>691169543</v>
      </c>
      <c r="E999" s="12">
        <f t="shared" si="61"/>
        <v>0</v>
      </c>
      <c r="F999" s="12">
        <f>_xlfn.IFNA(VLOOKUP(A999,'313 expiration'!A$1:E$8,4,FALSE),0)</f>
        <v>0</v>
      </c>
      <c r="G999" s="12">
        <f>_xlfn.IFNA(VLOOKUP(A999,'TIF expiration'!$A$1:$B$3,2,FALSE),0)</f>
        <v>0</v>
      </c>
      <c r="H999" s="49">
        <v>0.91639999999999999</v>
      </c>
      <c r="I999">
        <v>0.96640000000000004</v>
      </c>
      <c r="J999" s="49">
        <f t="shared" si="62"/>
        <v>5.0000000000000044E-2</v>
      </c>
      <c r="K999" s="49">
        <f t="shared" si="63"/>
        <v>0</v>
      </c>
      <c r="L999" s="49">
        <f t="shared" si="65"/>
        <v>0</v>
      </c>
    </row>
    <row r="1000" spans="1:12" x14ac:dyDescent="0.25">
      <c r="A1000" s="56">
        <v>249905</v>
      </c>
      <c r="B1000" t="s">
        <v>16</v>
      </c>
      <c r="C1000" s="12">
        <v>2448373208</v>
      </c>
      <c r="D1000" s="12">
        <v>2448373208</v>
      </c>
      <c r="E1000" s="12">
        <f t="shared" si="61"/>
        <v>0</v>
      </c>
      <c r="F1000" s="12">
        <f>_xlfn.IFNA(VLOOKUP(A1000,'313 expiration'!A$1:E$8,4,FALSE),0)</f>
        <v>0</v>
      </c>
      <c r="G1000" s="12">
        <f>_xlfn.IFNA(VLOOKUP(A1000,'TIF expiration'!$A$1:$B$3,2,FALSE),0)</f>
        <v>0</v>
      </c>
      <c r="H1000" s="49">
        <v>0.91639999999999999</v>
      </c>
      <c r="I1000">
        <v>0.96640000000000004</v>
      </c>
      <c r="J1000" s="49">
        <f t="shared" si="62"/>
        <v>5.0000000000000044E-2</v>
      </c>
      <c r="K1000" s="49">
        <f t="shared" si="63"/>
        <v>0</v>
      </c>
      <c r="L1000" s="49">
        <f t="shared" si="65"/>
        <v>0</v>
      </c>
    </row>
    <row r="1001" spans="1:12" x14ac:dyDescent="0.25">
      <c r="A1001" s="56">
        <v>249906</v>
      </c>
      <c r="B1001" t="s">
        <v>15</v>
      </c>
      <c r="C1001" s="12">
        <v>526766002</v>
      </c>
      <c r="D1001" s="12">
        <v>526766002</v>
      </c>
      <c r="E1001" s="12">
        <f t="shared" si="61"/>
        <v>0</v>
      </c>
      <c r="F1001" s="12">
        <f>_xlfn.IFNA(VLOOKUP(A1001,'313 expiration'!A$1:E$8,4,FALSE),0)</f>
        <v>0</v>
      </c>
      <c r="G1001" s="12">
        <f>_xlfn.IFNA(VLOOKUP(A1001,'TIF expiration'!$A$1:$B$3,2,FALSE),0)</f>
        <v>0</v>
      </c>
      <c r="H1001" s="49">
        <v>0.91639999999999999</v>
      </c>
      <c r="I1001">
        <v>0.96640000000000004</v>
      </c>
      <c r="J1001" s="49">
        <f t="shared" si="62"/>
        <v>5.0000000000000044E-2</v>
      </c>
      <c r="K1001" s="49">
        <f t="shared" si="63"/>
        <v>0</v>
      </c>
      <c r="L1001" s="49">
        <f t="shared" si="65"/>
        <v>0</v>
      </c>
    </row>
    <row r="1002" spans="1:12" x14ac:dyDescent="0.25">
      <c r="A1002" s="56">
        <v>249908</v>
      </c>
      <c r="B1002" t="s">
        <v>14</v>
      </c>
      <c r="C1002" s="12">
        <v>276087077</v>
      </c>
      <c r="D1002" s="12">
        <v>267052511</v>
      </c>
      <c r="E1002" s="12">
        <f t="shared" si="61"/>
        <v>18069132</v>
      </c>
      <c r="F1002" s="12">
        <f>_xlfn.IFNA(VLOOKUP(A1002,'313 expiration'!A$1:E$8,4,FALSE),0)</f>
        <v>0</v>
      </c>
      <c r="G1002" s="12">
        <f>_xlfn.IFNA(VLOOKUP(A1002,'TIF expiration'!$A$1:$B$3,2,FALSE),0)</f>
        <v>0</v>
      </c>
      <c r="H1002" s="49">
        <v>0.91639999999999999</v>
      </c>
      <c r="I1002">
        <v>0.97640000000000005</v>
      </c>
      <c r="J1002" s="49">
        <f t="shared" si="62"/>
        <v>6.0000000000000053E-2</v>
      </c>
      <c r="K1002" s="49">
        <f t="shared" si="63"/>
        <v>0</v>
      </c>
      <c r="L1002" s="49">
        <f t="shared" si="65"/>
        <v>0</v>
      </c>
    </row>
    <row r="1003" spans="1:12" x14ac:dyDescent="0.25">
      <c r="A1003" s="56">
        <v>250902</v>
      </c>
      <c r="B1003" t="s">
        <v>13</v>
      </c>
      <c r="C1003" s="12">
        <v>678146534</v>
      </c>
      <c r="D1003" s="12">
        <v>678146534</v>
      </c>
      <c r="E1003" s="12">
        <f t="shared" si="61"/>
        <v>0</v>
      </c>
      <c r="F1003" s="12">
        <f>_xlfn.IFNA(VLOOKUP(A1003,'313 expiration'!A$1:E$8,4,FALSE),0)</f>
        <v>0</v>
      </c>
      <c r="G1003" s="12">
        <f>_xlfn.IFNA(VLOOKUP(A1003,'TIF expiration'!$A$1:$B$3,2,FALSE),0)</f>
        <v>0</v>
      </c>
      <c r="H1003" s="49">
        <v>0.91639999999999999</v>
      </c>
      <c r="I1003">
        <v>0.96640000000000004</v>
      </c>
      <c r="J1003" s="49">
        <f t="shared" si="62"/>
        <v>5.0000000000000044E-2</v>
      </c>
      <c r="K1003" s="49">
        <f t="shared" si="63"/>
        <v>0</v>
      </c>
      <c r="L1003" s="49">
        <f t="shared" si="65"/>
        <v>0</v>
      </c>
    </row>
    <row r="1004" spans="1:12" x14ac:dyDescent="0.25">
      <c r="A1004" s="56">
        <v>250903</v>
      </c>
      <c r="B1004" t="s">
        <v>12</v>
      </c>
      <c r="C1004" s="12">
        <v>662378072</v>
      </c>
      <c r="D1004" s="12">
        <v>662378072</v>
      </c>
      <c r="E1004" s="12">
        <f t="shared" si="61"/>
        <v>0</v>
      </c>
      <c r="F1004" s="12">
        <f>_xlfn.IFNA(VLOOKUP(A1004,'313 expiration'!A$1:E$8,4,FALSE),0)</f>
        <v>0</v>
      </c>
      <c r="G1004" s="12">
        <f>_xlfn.IFNA(VLOOKUP(A1004,'TIF expiration'!$A$1:$B$3,2,FALSE),0)</f>
        <v>0</v>
      </c>
      <c r="H1004" s="49">
        <v>0.90539999999999998</v>
      </c>
      <c r="I1004">
        <v>1.0437000000000001</v>
      </c>
      <c r="J1004" s="49">
        <f t="shared" si="62"/>
        <v>0.08</v>
      </c>
      <c r="K1004" s="49">
        <f t="shared" si="63"/>
        <v>5.8300000000000088E-2</v>
      </c>
      <c r="L1004" s="49">
        <f t="shared" si="65"/>
        <v>0</v>
      </c>
    </row>
    <row r="1005" spans="1:12" x14ac:dyDescent="0.25">
      <c r="A1005" s="56">
        <v>250904</v>
      </c>
      <c r="B1005" t="s">
        <v>11</v>
      </c>
      <c r="C1005" s="12">
        <v>532944152</v>
      </c>
      <c r="D1005" s="12">
        <v>532944152</v>
      </c>
      <c r="E1005" s="12">
        <f t="shared" si="61"/>
        <v>0</v>
      </c>
      <c r="F1005" s="12">
        <f>_xlfn.IFNA(VLOOKUP(A1005,'313 expiration'!A$1:E$8,4,FALSE),0)</f>
        <v>0</v>
      </c>
      <c r="G1005" s="12">
        <f>_xlfn.IFNA(VLOOKUP(A1005,'TIF expiration'!$A$1:$B$3,2,FALSE),0)</f>
        <v>0</v>
      </c>
      <c r="H1005" s="49">
        <v>0.91339999999999999</v>
      </c>
      <c r="I1005">
        <v>1.0517000000000001</v>
      </c>
      <c r="J1005" s="49">
        <f t="shared" si="62"/>
        <v>0.08</v>
      </c>
      <c r="K1005" s="49">
        <f t="shared" si="63"/>
        <v>5.8300000000000088E-2</v>
      </c>
      <c r="L1005" s="49">
        <f t="shared" si="65"/>
        <v>0</v>
      </c>
    </row>
    <row r="1006" spans="1:12" x14ac:dyDescent="0.25">
      <c r="A1006" s="56">
        <v>250905</v>
      </c>
      <c r="B1006" t="s">
        <v>10</v>
      </c>
      <c r="C1006" s="12">
        <v>400028002</v>
      </c>
      <c r="D1006" s="12">
        <v>400028002</v>
      </c>
      <c r="E1006" s="12">
        <f t="shared" si="61"/>
        <v>0</v>
      </c>
      <c r="F1006" s="12">
        <f>_xlfn.IFNA(VLOOKUP(A1006,'313 expiration'!A$1:E$8,4,FALSE),0)</f>
        <v>0</v>
      </c>
      <c r="G1006" s="12">
        <f>_xlfn.IFNA(VLOOKUP(A1006,'TIF expiration'!$A$1:$B$3,2,FALSE),0)</f>
        <v>0</v>
      </c>
      <c r="H1006" s="49">
        <v>0.82469999999999999</v>
      </c>
      <c r="I1006">
        <v>0.87470000000000003</v>
      </c>
      <c r="J1006" s="49">
        <f t="shared" si="62"/>
        <v>5.0000000000000044E-2</v>
      </c>
      <c r="K1006" s="49">
        <f t="shared" si="63"/>
        <v>0</v>
      </c>
      <c r="L1006" s="49">
        <f t="shared" si="65"/>
        <v>0</v>
      </c>
    </row>
    <row r="1007" spans="1:12" x14ac:dyDescent="0.25">
      <c r="A1007" s="56">
        <v>250906</v>
      </c>
      <c r="B1007" t="s">
        <v>9</v>
      </c>
      <c r="C1007" s="12">
        <v>333384805</v>
      </c>
      <c r="D1007" s="12">
        <v>333384805</v>
      </c>
      <c r="E1007" s="12">
        <f t="shared" si="61"/>
        <v>0</v>
      </c>
      <c r="F1007" s="12">
        <f>_xlfn.IFNA(VLOOKUP(A1007,'313 expiration'!A$1:E$8,4,FALSE),0)</f>
        <v>0</v>
      </c>
      <c r="G1007" s="12">
        <f>_xlfn.IFNA(VLOOKUP(A1007,'TIF expiration'!$A$1:$B$3,2,FALSE),0)</f>
        <v>0</v>
      </c>
      <c r="H1007" s="49">
        <v>0.84509999999999996</v>
      </c>
      <c r="I1007">
        <v>0.98340000000000005</v>
      </c>
      <c r="J1007" s="49">
        <f t="shared" si="62"/>
        <v>0.08</v>
      </c>
      <c r="K1007" s="49">
        <f t="shared" si="63"/>
        <v>5.8300000000000088E-2</v>
      </c>
      <c r="L1007" s="49">
        <f t="shared" si="65"/>
        <v>0</v>
      </c>
    </row>
    <row r="1008" spans="1:12" x14ac:dyDescent="0.25">
      <c r="A1008" s="56">
        <v>250907</v>
      </c>
      <c r="B1008" t="s">
        <v>8</v>
      </c>
      <c r="C1008" s="12">
        <v>524516614</v>
      </c>
      <c r="D1008" s="12">
        <v>524516614</v>
      </c>
      <c r="E1008" s="12">
        <f t="shared" si="61"/>
        <v>0</v>
      </c>
      <c r="F1008" s="12">
        <f>_xlfn.IFNA(VLOOKUP(A1008,'313 expiration'!A$1:E$8,4,FALSE),0)</f>
        <v>0</v>
      </c>
      <c r="G1008" s="12">
        <f>_xlfn.IFNA(VLOOKUP(A1008,'TIF expiration'!$A$1:$B$3,2,FALSE),0)</f>
        <v>0</v>
      </c>
      <c r="H1008" s="49">
        <v>0.91639999999999999</v>
      </c>
      <c r="I1008">
        <v>1.0547</v>
      </c>
      <c r="J1008" s="49">
        <f t="shared" si="62"/>
        <v>0.08</v>
      </c>
      <c r="K1008" s="49">
        <f t="shared" si="63"/>
        <v>5.8299999999999977E-2</v>
      </c>
      <c r="L1008" s="49">
        <f t="shared" si="65"/>
        <v>0</v>
      </c>
    </row>
    <row r="1009" spans="1:12" x14ac:dyDescent="0.25">
      <c r="A1009" s="56">
        <v>251901</v>
      </c>
      <c r="B1009" t="s">
        <v>7</v>
      </c>
      <c r="C1009" s="12">
        <v>1228464156</v>
      </c>
      <c r="D1009" s="12">
        <v>1223032716</v>
      </c>
      <c r="E1009" s="12">
        <f t="shared" si="61"/>
        <v>10862880</v>
      </c>
      <c r="F1009" s="12">
        <f>_xlfn.IFNA(VLOOKUP(A1009,'313 expiration'!A$1:E$8,4,FALSE),0)</f>
        <v>0</v>
      </c>
      <c r="G1009" s="12">
        <f>_xlfn.IFNA(VLOOKUP(A1009,'TIF expiration'!$A$1:$B$3,2,FALSE),0)</f>
        <v>0</v>
      </c>
      <c r="H1009" s="49">
        <v>0.91639999999999999</v>
      </c>
      <c r="I1009">
        <v>0.96640000000000004</v>
      </c>
      <c r="J1009" s="49">
        <f t="shared" si="62"/>
        <v>5.0000000000000044E-2</v>
      </c>
      <c r="K1009" s="49">
        <f t="shared" si="63"/>
        <v>0</v>
      </c>
      <c r="L1009" s="49">
        <f t="shared" si="65"/>
        <v>0</v>
      </c>
    </row>
    <row r="1010" spans="1:12" x14ac:dyDescent="0.25">
      <c r="A1010" s="56">
        <v>251902</v>
      </c>
      <c r="B1010" t="s">
        <v>6</v>
      </c>
      <c r="C1010" s="12">
        <v>1250814892</v>
      </c>
      <c r="D1010" s="12">
        <v>1246598969</v>
      </c>
      <c r="E1010" s="12">
        <f t="shared" si="61"/>
        <v>8431846</v>
      </c>
      <c r="F1010" s="12">
        <f>_xlfn.IFNA(VLOOKUP(A1010,'313 expiration'!A$1:E$8,4,FALSE),0)</f>
        <v>0</v>
      </c>
      <c r="G1010" s="12">
        <f>_xlfn.IFNA(VLOOKUP(A1010,'TIF expiration'!$A$1:$B$3,2,FALSE),0)</f>
        <v>0</v>
      </c>
      <c r="H1010" s="49">
        <v>0.91639999999999999</v>
      </c>
      <c r="I1010">
        <v>0.96640000000000004</v>
      </c>
      <c r="J1010" s="49">
        <f t="shared" si="62"/>
        <v>5.0000000000000044E-2</v>
      </c>
      <c r="K1010" s="49">
        <f t="shared" si="63"/>
        <v>0</v>
      </c>
      <c r="L1010" s="49">
        <f t="shared" si="65"/>
        <v>0</v>
      </c>
    </row>
    <row r="1011" spans="1:12" x14ac:dyDescent="0.25">
      <c r="A1011" s="56">
        <v>252901</v>
      </c>
      <c r="B1011" t="s">
        <v>5</v>
      </c>
      <c r="C1011" s="12">
        <v>771860808</v>
      </c>
      <c r="D1011" s="12">
        <v>771860808</v>
      </c>
      <c r="E1011" s="12">
        <f t="shared" si="61"/>
        <v>0</v>
      </c>
      <c r="F1011" s="12">
        <f>_xlfn.IFNA(VLOOKUP(A1011,'313 expiration'!A$1:E$8,4,FALSE),0)</f>
        <v>14421175</v>
      </c>
      <c r="G1011" s="12">
        <f>_xlfn.IFNA(VLOOKUP(A1011,'TIF expiration'!$A$1:$B$3,2,FALSE),0)</f>
        <v>0</v>
      </c>
      <c r="H1011" s="49">
        <v>0.91639999999999999</v>
      </c>
      <c r="I1011">
        <v>0.96640000000000004</v>
      </c>
      <c r="J1011" s="49">
        <f t="shared" si="62"/>
        <v>5.0000000000000044E-2</v>
      </c>
      <c r="K1011" s="49">
        <f t="shared" si="63"/>
        <v>0</v>
      </c>
      <c r="L1011" s="49">
        <f t="shared" si="65"/>
        <v>0</v>
      </c>
    </row>
    <row r="1012" spans="1:12" x14ac:dyDescent="0.25">
      <c r="A1012" s="56">
        <v>252902</v>
      </c>
      <c r="B1012" t="s">
        <v>4</v>
      </c>
      <c r="C1012" s="12">
        <v>80286938</v>
      </c>
      <c r="D1012" s="12">
        <v>80286938</v>
      </c>
      <c r="E1012" s="12">
        <f t="shared" si="61"/>
        <v>0</v>
      </c>
      <c r="F1012" s="12">
        <f>_xlfn.IFNA(VLOOKUP(A1012,'313 expiration'!A$1:E$8,4,FALSE),0)</f>
        <v>0</v>
      </c>
      <c r="G1012" s="12">
        <f>_xlfn.IFNA(VLOOKUP(A1012,'TIF expiration'!$A$1:$B$3,2,FALSE),0)</f>
        <v>0</v>
      </c>
      <c r="H1012" s="49">
        <v>0.91639999999999999</v>
      </c>
      <c r="I1012">
        <v>1.05</v>
      </c>
      <c r="J1012" s="49">
        <f t="shared" si="62"/>
        <v>0.08</v>
      </c>
      <c r="K1012" s="49">
        <f t="shared" si="63"/>
        <v>5.360000000000005E-2</v>
      </c>
      <c r="L1012" s="49">
        <f t="shared" si="65"/>
        <v>0</v>
      </c>
    </row>
    <row r="1013" spans="1:12" x14ac:dyDescent="0.25">
      <c r="A1013" s="56">
        <v>252903</v>
      </c>
      <c r="B1013" t="s">
        <v>3</v>
      </c>
      <c r="C1013" s="12">
        <v>274041852</v>
      </c>
      <c r="D1013" s="12">
        <v>274041852</v>
      </c>
      <c r="E1013" s="12">
        <f t="shared" si="61"/>
        <v>0</v>
      </c>
      <c r="F1013" s="12">
        <f>_xlfn.IFNA(VLOOKUP(A1013,'313 expiration'!A$1:E$8,4,FALSE),0)</f>
        <v>138000000</v>
      </c>
      <c r="G1013" s="12">
        <f>_xlfn.IFNA(VLOOKUP(A1013,'TIF expiration'!$A$1:$B$3,2,FALSE),0)</f>
        <v>0</v>
      </c>
      <c r="H1013" s="49">
        <v>0.91639999999999999</v>
      </c>
      <c r="I1013">
        <v>1.0547</v>
      </c>
      <c r="J1013" s="49">
        <f t="shared" si="62"/>
        <v>0.08</v>
      </c>
      <c r="K1013" s="49">
        <f t="shared" si="63"/>
        <v>5.8299999999999977E-2</v>
      </c>
      <c r="L1013" s="49">
        <f t="shared" si="65"/>
        <v>0</v>
      </c>
    </row>
    <row r="1014" spans="1:12" x14ac:dyDescent="0.25">
      <c r="A1014" s="56">
        <v>253901</v>
      </c>
      <c r="B1014" t="s">
        <v>2</v>
      </c>
      <c r="C1014" s="12">
        <v>901472797</v>
      </c>
      <c r="D1014" s="12">
        <v>876297289</v>
      </c>
      <c r="E1014" s="12">
        <f t="shared" si="61"/>
        <v>50351016</v>
      </c>
      <c r="F1014" s="12">
        <f>_xlfn.IFNA(VLOOKUP(A1014,'313 expiration'!A$1:E$8,4,FALSE),0)</f>
        <v>0</v>
      </c>
      <c r="G1014" s="12">
        <f>_xlfn.IFNA(VLOOKUP(A1014,'TIF expiration'!$A$1:$B$3,2,FALSE),0)</f>
        <v>0</v>
      </c>
      <c r="H1014" s="49">
        <v>0.91639999999999999</v>
      </c>
      <c r="I1014">
        <v>0.96640000000000004</v>
      </c>
      <c r="J1014" s="49">
        <f t="shared" si="62"/>
        <v>5.0000000000000044E-2</v>
      </c>
      <c r="K1014" s="49">
        <f t="shared" si="63"/>
        <v>0</v>
      </c>
      <c r="L1014" s="49">
        <f t="shared" si="65"/>
        <v>0</v>
      </c>
    </row>
    <row r="1015" spans="1:12" x14ac:dyDescent="0.25">
      <c r="A1015" s="56">
        <v>254901</v>
      </c>
      <c r="B1015" t="s">
        <v>1</v>
      </c>
      <c r="C1015" s="12">
        <v>1037369058</v>
      </c>
      <c r="D1015" s="12">
        <v>1037369058</v>
      </c>
      <c r="E1015" s="12">
        <f t="shared" si="61"/>
        <v>0</v>
      </c>
      <c r="F1015" s="12">
        <f>_xlfn.IFNA(VLOOKUP(A1015,'313 expiration'!A$1:E$8,4,FALSE),0)</f>
        <v>0</v>
      </c>
      <c r="G1015" s="12">
        <f>_xlfn.IFNA(VLOOKUP(A1015,'TIF expiration'!$A$1:$B$3,2,FALSE),0)</f>
        <v>0</v>
      </c>
      <c r="H1015" s="49">
        <v>0.87290000000000001</v>
      </c>
      <c r="I1015">
        <v>0.92290000000000005</v>
      </c>
      <c r="J1015" s="49">
        <f t="shared" si="62"/>
        <v>5.0000000000000044E-2</v>
      </c>
      <c r="K1015" s="49">
        <f t="shared" si="63"/>
        <v>0</v>
      </c>
      <c r="L1015" s="49">
        <f t="shared" si="65"/>
        <v>0</v>
      </c>
    </row>
    <row r="1016" spans="1:12" x14ac:dyDescent="0.25">
      <c r="A1016" s="56">
        <v>254902</v>
      </c>
      <c r="B1016" t="s">
        <v>0</v>
      </c>
      <c r="C1016" s="12">
        <v>235956300</v>
      </c>
      <c r="D1016" s="12">
        <v>235956300</v>
      </c>
      <c r="E1016" s="12">
        <f t="shared" si="61"/>
        <v>0</v>
      </c>
      <c r="F1016" s="12">
        <f>_xlfn.IFNA(VLOOKUP(A1016,'313 expiration'!A$1:E$8,4,FALSE),0)</f>
        <v>0</v>
      </c>
      <c r="G1016" s="12">
        <f>_xlfn.IFNA(VLOOKUP(A1016,'TIF expiration'!$A$1:$B$3,2,FALSE),0)</f>
        <v>0</v>
      </c>
      <c r="H1016" s="49">
        <v>0.82469999999999999</v>
      </c>
      <c r="I1016">
        <v>0.96300000000000008</v>
      </c>
      <c r="J1016" s="49">
        <f t="shared" si="62"/>
        <v>0.08</v>
      </c>
      <c r="K1016" s="49">
        <f t="shared" si="63"/>
        <v>5.8300000000000088E-2</v>
      </c>
      <c r="L1016" s="49">
        <f t="shared" si="65"/>
        <v>0</v>
      </c>
    </row>
    <row r="1017" spans="1:12" x14ac:dyDescent="0.25">
      <c r="F1017" s="12"/>
      <c r="K1017" s="49"/>
      <c r="L1017" s="49"/>
    </row>
  </sheetData>
  <autoFilter ref="A1:L1016"/>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E7" sqref="E7:F7"/>
    </sheetView>
  </sheetViews>
  <sheetFormatPr defaultRowHeight="15" x14ac:dyDescent="0.25"/>
  <cols>
    <col min="2" max="2" width="14.85546875" bestFit="1" customWidth="1"/>
  </cols>
  <sheetData>
    <row r="1" spans="1:2" x14ac:dyDescent="0.25">
      <c r="A1" t="s">
        <v>1021</v>
      </c>
      <c r="B1" t="s">
        <v>1022</v>
      </c>
    </row>
    <row r="2" spans="1:2" x14ac:dyDescent="0.25">
      <c r="A2" s="25"/>
      <c r="B2" s="13"/>
    </row>
    <row r="3" spans="1:2" x14ac:dyDescent="0.25">
      <c r="A3" s="25"/>
      <c r="B3" s="1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E15" sqref="E15"/>
    </sheetView>
  </sheetViews>
  <sheetFormatPr defaultRowHeight="15" x14ac:dyDescent="0.25"/>
  <cols>
    <col min="2" max="2" width="13.7109375" bestFit="1" customWidth="1"/>
    <col min="3" max="3" width="10.140625" bestFit="1" customWidth="1"/>
    <col min="4" max="4" width="11.140625" bestFit="1" customWidth="1"/>
    <col min="5" max="5" width="15.85546875" bestFit="1" customWidth="1"/>
  </cols>
  <sheetData>
    <row r="1" spans="1:5" ht="30" x14ac:dyDescent="0.25">
      <c r="A1" t="s">
        <v>1021</v>
      </c>
      <c r="B1" t="s">
        <v>1066</v>
      </c>
      <c r="C1" s="10" t="s">
        <v>1015</v>
      </c>
      <c r="D1" s="10" t="s">
        <v>1062</v>
      </c>
      <c r="E1" t="s">
        <v>1016</v>
      </c>
    </row>
    <row r="2" spans="1:5" x14ac:dyDescent="0.25">
      <c r="A2" s="26">
        <v>101916</v>
      </c>
      <c r="B2" s="26" t="s">
        <v>1067</v>
      </c>
      <c r="C2" s="11">
        <v>30000000</v>
      </c>
      <c r="D2" s="11">
        <v>110616045</v>
      </c>
      <c r="E2" s="12">
        <f>D2</f>
        <v>110616045</v>
      </c>
    </row>
    <row r="3" spans="1:5" x14ac:dyDescent="0.25">
      <c r="A3" s="26">
        <v>180902</v>
      </c>
      <c r="B3" s="26" t="s">
        <v>1068</v>
      </c>
      <c r="C3" s="11">
        <v>10000000</v>
      </c>
      <c r="D3" s="11">
        <v>108323744</v>
      </c>
      <c r="E3" s="12">
        <f t="shared" ref="E3:E8" si="0">D3</f>
        <v>108323744</v>
      </c>
    </row>
    <row r="4" spans="1:5" x14ac:dyDescent="0.25">
      <c r="A4" s="26">
        <v>252901</v>
      </c>
      <c r="B4" s="26" t="s">
        <v>1069</v>
      </c>
      <c r="C4" s="11">
        <v>10000000</v>
      </c>
      <c r="D4" s="11">
        <v>14421175</v>
      </c>
      <c r="E4" s="12">
        <f t="shared" si="0"/>
        <v>14421175</v>
      </c>
    </row>
    <row r="5" spans="1:5" x14ac:dyDescent="0.25">
      <c r="A5" s="26">
        <v>119901</v>
      </c>
      <c r="B5" s="26" t="s">
        <v>1070</v>
      </c>
      <c r="C5" s="11">
        <v>20000000</v>
      </c>
      <c r="D5" s="11">
        <v>76574544</v>
      </c>
      <c r="E5" s="12">
        <f t="shared" si="0"/>
        <v>76574544</v>
      </c>
    </row>
    <row r="6" spans="1:5" x14ac:dyDescent="0.25">
      <c r="A6" s="26">
        <v>252903</v>
      </c>
      <c r="B6" s="26" t="s">
        <v>1071</v>
      </c>
      <c r="C6" s="11">
        <v>10000000</v>
      </c>
      <c r="D6" s="11">
        <v>138000000</v>
      </c>
      <c r="E6" s="12">
        <f t="shared" si="0"/>
        <v>138000000</v>
      </c>
    </row>
    <row r="7" spans="1:5" x14ac:dyDescent="0.25">
      <c r="A7" s="26">
        <v>186901</v>
      </c>
      <c r="B7" s="26" t="s">
        <v>1072</v>
      </c>
      <c r="C7" s="11">
        <v>4230000</v>
      </c>
      <c r="D7" s="11">
        <v>90000000</v>
      </c>
      <c r="E7" s="12">
        <f t="shared" si="0"/>
        <v>90000000</v>
      </c>
    </row>
    <row r="8" spans="1:5" x14ac:dyDescent="0.25">
      <c r="A8" s="26">
        <v>36902</v>
      </c>
      <c r="B8" s="26" t="s">
        <v>1073</v>
      </c>
      <c r="C8" s="11">
        <v>30000000</v>
      </c>
      <c r="D8" s="11">
        <v>236437704</v>
      </c>
      <c r="E8" s="12">
        <f t="shared" si="0"/>
        <v>236437704</v>
      </c>
    </row>
    <row r="9" spans="1:5" x14ac:dyDescent="0.25">
      <c r="E9" s="1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17"/>
  <sheetViews>
    <sheetView topLeftCell="B1" workbookViewId="0">
      <selection activeCell="D12" sqref="D12"/>
    </sheetView>
  </sheetViews>
  <sheetFormatPr defaultRowHeight="15" x14ac:dyDescent="0.25"/>
  <cols>
    <col min="1" max="1" width="12" customWidth="1"/>
    <col min="2" max="2" width="41" customWidth="1"/>
    <col min="3" max="4" width="13" customWidth="1"/>
  </cols>
  <sheetData>
    <row r="1" spans="1:6" x14ac:dyDescent="0.25">
      <c r="A1" s="5" t="s">
        <v>1007</v>
      </c>
      <c r="B1" s="5" t="s">
        <v>1006</v>
      </c>
      <c r="C1" s="5" t="s">
        <v>1056</v>
      </c>
      <c r="D1" s="5" t="s">
        <v>1057</v>
      </c>
      <c r="E1" s="5" t="s">
        <v>1058</v>
      </c>
      <c r="F1" s="5" t="s">
        <v>1078</v>
      </c>
    </row>
    <row r="2" spans="1:6" x14ac:dyDescent="0.25">
      <c r="A2" s="56">
        <v>136901</v>
      </c>
      <c r="B2" t="s">
        <v>488</v>
      </c>
      <c r="C2">
        <v>1.04</v>
      </c>
      <c r="D2">
        <v>0.97</v>
      </c>
      <c r="E2">
        <v>0.91639999999999999</v>
      </c>
      <c r="F2">
        <v>0.87</v>
      </c>
    </row>
    <row r="3" spans="1:6" x14ac:dyDescent="0.25">
      <c r="A3" s="56">
        <v>84908</v>
      </c>
      <c r="B3" t="s">
        <v>725</v>
      </c>
      <c r="C3">
        <v>1.04</v>
      </c>
      <c r="D3">
        <v>0.97</v>
      </c>
      <c r="E3">
        <v>0.93640000000000001</v>
      </c>
      <c r="F3">
        <v>0.88540000000000008</v>
      </c>
    </row>
    <row r="4" spans="1:6" x14ac:dyDescent="0.25">
      <c r="A4" s="56">
        <v>99902</v>
      </c>
      <c r="B4" t="s">
        <v>667</v>
      </c>
      <c r="C4">
        <v>1.04</v>
      </c>
      <c r="D4">
        <v>0.97</v>
      </c>
      <c r="E4">
        <v>0.92</v>
      </c>
      <c r="F4">
        <v>0.9042</v>
      </c>
    </row>
    <row r="5" spans="1:6" x14ac:dyDescent="0.25">
      <c r="A5" s="56">
        <v>38901</v>
      </c>
      <c r="B5" t="s">
        <v>902</v>
      </c>
      <c r="C5">
        <v>1.04</v>
      </c>
      <c r="D5">
        <v>0.97</v>
      </c>
      <c r="E5">
        <v>0.96640000000000004</v>
      </c>
      <c r="F5">
        <v>0.92320000000000002</v>
      </c>
    </row>
    <row r="6" spans="1:6" x14ac:dyDescent="0.25">
      <c r="A6" s="56">
        <v>146904</v>
      </c>
      <c r="B6" t="s">
        <v>452</v>
      </c>
      <c r="C6">
        <v>1.04</v>
      </c>
      <c r="D6">
        <v>0.97</v>
      </c>
      <c r="E6">
        <v>0.96640000000000004</v>
      </c>
      <c r="F6">
        <v>0.92749999999999999</v>
      </c>
    </row>
    <row r="7" spans="1:6" x14ac:dyDescent="0.25">
      <c r="A7" s="56">
        <v>184911</v>
      </c>
      <c r="B7" t="s">
        <v>295</v>
      </c>
      <c r="C7">
        <v>1.04</v>
      </c>
      <c r="D7">
        <v>0.97</v>
      </c>
      <c r="E7">
        <v>0.96640000000000004</v>
      </c>
      <c r="F7">
        <v>0.92870000000000008</v>
      </c>
    </row>
    <row r="8" spans="1:6" x14ac:dyDescent="0.25">
      <c r="A8" s="56">
        <v>198906</v>
      </c>
      <c r="B8" t="s">
        <v>258</v>
      </c>
      <c r="C8">
        <v>1.04</v>
      </c>
      <c r="D8">
        <v>0.97</v>
      </c>
      <c r="E8">
        <v>0.96640000000000004</v>
      </c>
      <c r="F8">
        <v>0.94259999999999999</v>
      </c>
    </row>
    <row r="9" spans="1:6" x14ac:dyDescent="0.25">
      <c r="A9" s="56">
        <v>117904</v>
      </c>
      <c r="B9" t="s">
        <v>551</v>
      </c>
      <c r="C9">
        <v>1.04</v>
      </c>
      <c r="D9">
        <v>0.97</v>
      </c>
      <c r="E9">
        <v>1.0726</v>
      </c>
      <c r="F9">
        <v>0.94720000000000004</v>
      </c>
    </row>
    <row r="10" spans="1:6" x14ac:dyDescent="0.25">
      <c r="A10" s="56">
        <v>73901</v>
      </c>
      <c r="B10" t="s">
        <v>765</v>
      </c>
      <c r="C10">
        <v>1.04</v>
      </c>
      <c r="D10">
        <v>0.97</v>
      </c>
      <c r="E10">
        <v>0.96030000000000004</v>
      </c>
      <c r="F10">
        <v>0.9507000000000001</v>
      </c>
    </row>
    <row r="11" spans="1:6" x14ac:dyDescent="0.25">
      <c r="A11" s="56">
        <v>66005</v>
      </c>
      <c r="B11" t="s">
        <v>803</v>
      </c>
      <c r="C11">
        <v>1.04</v>
      </c>
      <c r="D11">
        <v>0.97</v>
      </c>
      <c r="E11">
        <v>0.97</v>
      </c>
      <c r="F11">
        <v>0.95640000000000003</v>
      </c>
    </row>
    <row r="12" spans="1:6" x14ac:dyDescent="0.25">
      <c r="A12" s="56">
        <v>115901</v>
      </c>
      <c r="B12" t="s">
        <v>566</v>
      </c>
      <c r="C12">
        <v>0.98329999999999995</v>
      </c>
      <c r="D12">
        <v>0.97</v>
      </c>
      <c r="E12">
        <v>0.97</v>
      </c>
      <c r="F12">
        <v>0.95640000000000003</v>
      </c>
    </row>
    <row r="13" spans="1:6" x14ac:dyDescent="0.25">
      <c r="A13" s="56">
        <v>119903</v>
      </c>
      <c r="B13" t="s">
        <v>546</v>
      </c>
      <c r="C13">
        <v>1.04</v>
      </c>
      <c r="D13">
        <v>0.97</v>
      </c>
      <c r="E13">
        <v>0.96660000000000001</v>
      </c>
      <c r="F13">
        <v>0.95640000000000003</v>
      </c>
    </row>
    <row r="14" spans="1:6" x14ac:dyDescent="0.25">
      <c r="A14" s="56">
        <v>225902</v>
      </c>
      <c r="B14" t="s">
        <v>168</v>
      </c>
      <c r="C14">
        <v>1.04</v>
      </c>
      <c r="D14">
        <v>0.97</v>
      </c>
      <c r="E14">
        <v>0.97</v>
      </c>
      <c r="F14">
        <v>0.9627</v>
      </c>
    </row>
    <row r="15" spans="1:6" x14ac:dyDescent="0.25">
      <c r="A15" s="56">
        <v>42903</v>
      </c>
      <c r="B15" t="s">
        <v>893</v>
      </c>
      <c r="C15">
        <v>1.04</v>
      </c>
      <c r="D15">
        <v>0.97</v>
      </c>
      <c r="E15">
        <v>1.0374000000000001</v>
      </c>
      <c r="F15">
        <v>0.96640000000000004</v>
      </c>
    </row>
    <row r="16" spans="1:6" x14ac:dyDescent="0.25">
      <c r="A16" s="56">
        <v>164901</v>
      </c>
      <c r="B16" t="s">
        <v>388</v>
      </c>
      <c r="C16">
        <v>1.04</v>
      </c>
      <c r="D16">
        <v>0.97</v>
      </c>
      <c r="E16">
        <v>0.97</v>
      </c>
      <c r="F16">
        <v>0.96640000000000004</v>
      </c>
    </row>
    <row r="17" spans="1:6" x14ac:dyDescent="0.25">
      <c r="A17" s="56">
        <v>209902</v>
      </c>
      <c r="B17" t="s">
        <v>222</v>
      </c>
      <c r="C17">
        <v>1.04</v>
      </c>
      <c r="D17">
        <v>0.97</v>
      </c>
      <c r="E17">
        <v>0.97</v>
      </c>
      <c r="F17">
        <v>0.96640000000000004</v>
      </c>
    </row>
    <row r="18" spans="1:6" x14ac:dyDescent="0.25">
      <c r="A18" s="56">
        <v>225907</v>
      </c>
      <c r="B18" t="s">
        <v>166</v>
      </c>
      <c r="C18">
        <v>1.04</v>
      </c>
      <c r="D18">
        <v>0.97</v>
      </c>
      <c r="E18">
        <v>0.97</v>
      </c>
      <c r="F18">
        <v>0.93500000000000005</v>
      </c>
    </row>
    <row r="19" spans="1:6" x14ac:dyDescent="0.25">
      <c r="A19" s="56">
        <v>237904</v>
      </c>
      <c r="B19" t="s">
        <v>115</v>
      </c>
      <c r="C19">
        <v>1.04</v>
      </c>
      <c r="D19">
        <v>0.97</v>
      </c>
      <c r="E19">
        <v>0.97</v>
      </c>
      <c r="F19">
        <v>0.96640000000000004</v>
      </c>
    </row>
    <row r="20" spans="1:6" x14ac:dyDescent="0.25">
      <c r="A20" s="56">
        <v>57907</v>
      </c>
      <c r="B20" t="s">
        <v>841</v>
      </c>
      <c r="C20">
        <v>1.17</v>
      </c>
      <c r="D20">
        <v>1.0683</v>
      </c>
      <c r="E20">
        <v>1.0176000000000001</v>
      </c>
      <c r="F20">
        <v>0.9859</v>
      </c>
    </row>
    <row r="21" spans="1:6" x14ac:dyDescent="0.25">
      <c r="A21" s="56">
        <v>245904</v>
      </c>
      <c r="B21" t="s">
        <v>38</v>
      </c>
      <c r="C21">
        <v>1.0900000000000001</v>
      </c>
      <c r="D21">
        <v>1.0150000000000001</v>
      </c>
      <c r="E21">
        <v>1.0150000000000001</v>
      </c>
      <c r="F21">
        <v>1.0014000000000001</v>
      </c>
    </row>
    <row r="22" spans="1:6" x14ac:dyDescent="0.25">
      <c r="A22" s="56">
        <v>184902</v>
      </c>
      <c r="B22" t="s">
        <v>301</v>
      </c>
      <c r="C22">
        <v>1.17</v>
      </c>
      <c r="D22">
        <v>1.0683</v>
      </c>
      <c r="E22">
        <v>1.0372000000000001</v>
      </c>
      <c r="F22">
        <v>1.0055000000000001</v>
      </c>
    </row>
    <row r="23" spans="1:6" x14ac:dyDescent="0.25">
      <c r="A23" s="56">
        <v>182905</v>
      </c>
      <c r="B23" t="s">
        <v>307</v>
      </c>
      <c r="C23">
        <v>1.17</v>
      </c>
      <c r="D23">
        <v>1.0683</v>
      </c>
      <c r="E23">
        <v>1.0547</v>
      </c>
      <c r="F23">
        <v>1.0376000000000001</v>
      </c>
    </row>
    <row r="24" spans="1:6" x14ac:dyDescent="0.25">
      <c r="A24" s="56">
        <v>79906</v>
      </c>
      <c r="B24" t="s">
        <v>742</v>
      </c>
      <c r="C24">
        <v>1.17</v>
      </c>
      <c r="D24">
        <v>1.0683</v>
      </c>
      <c r="E24">
        <v>1.0704</v>
      </c>
      <c r="F24">
        <v>1.0387</v>
      </c>
    </row>
    <row r="25" spans="1:6" x14ac:dyDescent="0.25">
      <c r="A25" s="56">
        <v>177901</v>
      </c>
      <c r="B25" t="s">
        <v>336</v>
      </c>
      <c r="C25">
        <v>1.17</v>
      </c>
      <c r="D25">
        <v>1.0684</v>
      </c>
      <c r="E25">
        <v>1.0547</v>
      </c>
      <c r="F25">
        <v>1.0415000000000001</v>
      </c>
    </row>
    <row r="26" spans="1:6" x14ac:dyDescent="0.25">
      <c r="A26" s="56">
        <v>101924</v>
      </c>
      <c r="B26" t="s">
        <v>643</v>
      </c>
      <c r="C26">
        <v>1.17</v>
      </c>
      <c r="D26">
        <v>1.0684</v>
      </c>
      <c r="E26">
        <v>0.9951000000000001</v>
      </c>
      <c r="F26">
        <v>0.9951000000000001</v>
      </c>
    </row>
    <row r="27" spans="1:6" x14ac:dyDescent="0.25">
      <c r="A27" s="56">
        <v>214903</v>
      </c>
      <c r="B27" t="s">
        <v>203</v>
      </c>
      <c r="C27">
        <v>1.17</v>
      </c>
      <c r="D27">
        <v>1.0683</v>
      </c>
      <c r="E27">
        <v>1.0547</v>
      </c>
      <c r="F27">
        <v>1.0436000000000001</v>
      </c>
    </row>
    <row r="28" spans="1:6" x14ac:dyDescent="0.25">
      <c r="A28" s="56">
        <v>121903</v>
      </c>
      <c r="B28" t="s">
        <v>541</v>
      </c>
      <c r="C28">
        <v>1.17</v>
      </c>
      <c r="D28">
        <v>1.0683</v>
      </c>
      <c r="E28">
        <v>1.0156000000000001</v>
      </c>
      <c r="F28">
        <v>1.0016</v>
      </c>
    </row>
    <row r="29" spans="1:6" x14ac:dyDescent="0.25">
      <c r="A29" s="56">
        <v>229904</v>
      </c>
      <c r="B29" t="s">
        <v>146</v>
      </c>
      <c r="C29">
        <v>1.17</v>
      </c>
      <c r="D29">
        <v>1.0683</v>
      </c>
      <c r="E29">
        <v>1.0864</v>
      </c>
      <c r="F29">
        <v>1.0547</v>
      </c>
    </row>
    <row r="30" spans="1:6" x14ac:dyDescent="0.25">
      <c r="A30" s="56">
        <v>245902</v>
      </c>
      <c r="B30" t="s">
        <v>40</v>
      </c>
      <c r="C30">
        <v>1.17</v>
      </c>
      <c r="D30">
        <v>1.0684</v>
      </c>
      <c r="E30">
        <v>1.0684</v>
      </c>
      <c r="F30">
        <v>1.0547</v>
      </c>
    </row>
    <row r="31" spans="1:6" x14ac:dyDescent="0.25">
      <c r="A31" s="56">
        <v>250906</v>
      </c>
      <c r="B31" t="s">
        <v>9</v>
      </c>
      <c r="C31">
        <v>1.17</v>
      </c>
      <c r="D31">
        <v>1.0683</v>
      </c>
      <c r="E31">
        <v>0.98340000000000005</v>
      </c>
      <c r="F31">
        <v>0.98340000000000005</v>
      </c>
    </row>
    <row r="32" spans="1:6" x14ac:dyDescent="0.25">
      <c r="A32" s="56">
        <v>75901</v>
      </c>
      <c r="B32" t="s">
        <v>753</v>
      </c>
      <c r="C32">
        <v>1.17</v>
      </c>
      <c r="D32">
        <v>1.0683</v>
      </c>
      <c r="E32">
        <v>1.0684</v>
      </c>
      <c r="F32">
        <v>1.0547</v>
      </c>
    </row>
    <row r="33" spans="1:6" x14ac:dyDescent="0.25">
      <c r="A33" s="56">
        <v>1902</v>
      </c>
      <c r="B33" t="s">
        <v>90</v>
      </c>
      <c r="C33">
        <v>1.17</v>
      </c>
      <c r="D33">
        <v>1.0683</v>
      </c>
      <c r="E33">
        <v>1.0547</v>
      </c>
      <c r="F33">
        <v>1.0547</v>
      </c>
    </row>
    <row r="34" spans="1:6" x14ac:dyDescent="0.25">
      <c r="A34" s="56">
        <v>1903</v>
      </c>
      <c r="B34" t="s">
        <v>89</v>
      </c>
      <c r="C34">
        <v>1.17</v>
      </c>
      <c r="D34">
        <v>1.0683</v>
      </c>
      <c r="E34">
        <v>1.0543</v>
      </c>
      <c r="F34">
        <v>1.0543</v>
      </c>
    </row>
    <row r="35" spans="1:6" x14ac:dyDescent="0.25">
      <c r="A35" s="56">
        <v>1904</v>
      </c>
      <c r="B35" t="s">
        <v>88</v>
      </c>
      <c r="C35">
        <v>1.17</v>
      </c>
      <c r="D35">
        <v>1.0683</v>
      </c>
      <c r="E35">
        <v>1.0547</v>
      </c>
      <c r="F35">
        <v>1.0547</v>
      </c>
    </row>
    <row r="36" spans="1:6" x14ac:dyDescent="0.25">
      <c r="A36" s="56">
        <v>1906</v>
      </c>
      <c r="B36" t="s">
        <v>87</v>
      </c>
      <c r="C36">
        <v>1.17</v>
      </c>
      <c r="D36">
        <v>1.0683</v>
      </c>
      <c r="E36">
        <v>1.0547</v>
      </c>
      <c r="F36">
        <v>1.0547</v>
      </c>
    </row>
    <row r="37" spans="1:6" x14ac:dyDescent="0.25">
      <c r="A37" s="56">
        <v>1907</v>
      </c>
      <c r="B37" t="s">
        <v>86</v>
      </c>
      <c r="C37">
        <v>1.17</v>
      </c>
      <c r="D37">
        <v>1.0683</v>
      </c>
      <c r="E37">
        <v>1.0547</v>
      </c>
      <c r="F37">
        <v>1.0547</v>
      </c>
    </row>
    <row r="38" spans="1:6" x14ac:dyDescent="0.25">
      <c r="A38" s="56">
        <v>1908</v>
      </c>
      <c r="B38" t="s">
        <v>85</v>
      </c>
      <c r="C38">
        <v>1.17</v>
      </c>
      <c r="D38">
        <v>1.0683</v>
      </c>
      <c r="E38">
        <v>1.0527</v>
      </c>
      <c r="F38">
        <v>1.0527</v>
      </c>
    </row>
    <row r="39" spans="1:6" x14ac:dyDescent="0.25">
      <c r="A39" s="56">
        <v>1909</v>
      </c>
      <c r="B39" t="s">
        <v>84</v>
      </c>
      <c r="C39">
        <v>1.17</v>
      </c>
      <c r="D39">
        <v>1.0683</v>
      </c>
      <c r="E39">
        <v>1.0507</v>
      </c>
      <c r="F39">
        <v>1.0507</v>
      </c>
    </row>
    <row r="40" spans="1:6" x14ac:dyDescent="0.25">
      <c r="A40" s="56">
        <v>2901</v>
      </c>
      <c r="B40" t="s">
        <v>83</v>
      </c>
      <c r="C40">
        <v>1.06</v>
      </c>
      <c r="D40">
        <v>0.99</v>
      </c>
      <c r="E40">
        <v>0.97640000000000005</v>
      </c>
      <c r="F40">
        <v>0.97640000000000005</v>
      </c>
    </row>
    <row r="41" spans="1:6" x14ac:dyDescent="0.25">
      <c r="A41" s="56">
        <v>3902</v>
      </c>
      <c r="B41" t="s">
        <v>82</v>
      </c>
      <c r="C41">
        <v>1.17</v>
      </c>
      <c r="D41">
        <v>1.0683</v>
      </c>
      <c r="E41">
        <v>1.026</v>
      </c>
      <c r="F41">
        <v>1.026</v>
      </c>
    </row>
    <row r="42" spans="1:6" x14ac:dyDescent="0.25">
      <c r="A42" s="56">
        <v>3903</v>
      </c>
      <c r="B42" t="s">
        <v>81</v>
      </c>
      <c r="C42">
        <v>1.17</v>
      </c>
      <c r="D42">
        <v>1.0683</v>
      </c>
      <c r="E42">
        <v>1.0381</v>
      </c>
      <c r="F42">
        <v>1.0381</v>
      </c>
    </row>
    <row r="43" spans="1:6" x14ac:dyDescent="0.25">
      <c r="A43" s="56">
        <v>3904</v>
      </c>
      <c r="B43" t="s">
        <v>80</v>
      </c>
      <c r="C43">
        <v>1.17</v>
      </c>
      <c r="D43">
        <v>1.0683</v>
      </c>
      <c r="E43">
        <v>1.0547</v>
      </c>
      <c r="F43">
        <v>1.0547</v>
      </c>
    </row>
    <row r="44" spans="1:6" x14ac:dyDescent="0.25">
      <c r="A44" s="56">
        <v>3905</v>
      </c>
      <c r="B44" t="s">
        <v>79</v>
      </c>
      <c r="C44">
        <v>1.17</v>
      </c>
      <c r="D44">
        <v>1.0683</v>
      </c>
      <c r="E44">
        <v>1.0547</v>
      </c>
      <c r="F44">
        <v>1.0547</v>
      </c>
    </row>
    <row r="45" spans="1:6" x14ac:dyDescent="0.25">
      <c r="A45" s="56">
        <v>3906</v>
      </c>
      <c r="B45" t="s">
        <v>78</v>
      </c>
      <c r="C45">
        <v>1.17</v>
      </c>
      <c r="D45">
        <v>1.0683</v>
      </c>
      <c r="E45">
        <v>1.0547</v>
      </c>
      <c r="F45">
        <v>1.0547</v>
      </c>
    </row>
    <row r="46" spans="1:6" x14ac:dyDescent="0.25">
      <c r="A46" s="56">
        <v>3907</v>
      </c>
      <c r="B46" t="s">
        <v>77</v>
      </c>
      <c r="C46">
        <v>1.17</v>
      </c>
      <c r="D46">
        <v>1.0683</v>
      </c>
      <c r="E46">
        <v>1.0547</v>
      </c>
      <c r="F46">
        <v>1.0547</v>
      </c>
    </row>
    <row r="47" spans="1:6" x14ac:dyDescent="0.25">
      <c r="A47" s="56">
        <v>4901</v>
      </c>
      <c r="B47" t="s">
        <v>76</v>
      </c>
      <c r="C47">
        <v>1.06</v>
      </c>
      <c r="D47">
        <v>0.99</v>
      </c>
      <c r="E47">
        <v>0.93010000000000004</v>
      </c>
      <c r="F47">
        <v>0.93010000000000004</v>
      </c>
    </row>
    <row r="48" spans="1:6" x14ac:dyDescent="0.25">
      <c r="A48" s="56">
        <v>5901</v>
      </c>
      <c r="B48" t="s">
        <v>75</v>
      </c>
      <c r="C48">
        <v>1.04</v>
      </c>
      <c r="D48">
        <v>0.97</v>
      </c>
      <c r="E48">
        <v>0.93210000000000004</v>
      </c>
      <c r="F48">
        <v>0.93210000000000004</v>
      </c>
    </row>
    <row r="49" spans="1:6" x14ac:dyDescent="0.25">
      <c r="A49" s="56">
        <v>5902</v>
      </c>
      <c r="B49" t="s">
        <v>74</v>
      </c>
      <c r="C49">
        <v>1.17</v>
      </c>
      <c r="D49">
        <v>1.0683</v>
      </c>
      <c r="E49">
        <v>1.0178</v>
      </c>
      <c r="F49">
        <v>1.0178</v>
      </c>
    </row>
    <row r="50" spans="1:6" x14ac:dyDescent="0.25">
      <c r="A50" s="56">
        <v>5904</v>
      </c>
      <c r="B50" t="s">
        <v>73</v>
      </c>
      <c r="C50">
        <v>1.17</v>
      </c>
      <c r="D50">
        <v>1.0683</v>
      </c>
      <c r="E50">
        <v>1.0547</v>
      </c>
      <c r="F50">
        <v>1.0547</v>
      </c>
    </row>
    <row r="51" spans="1:6" x14ac:dyDescent="0.25">
      <c r="A51" s="56">
        <v>6902</v>
      </c>
      <c r="B51" t="s">
        <v>72</v>
      </c>
      <c r="C51">
        <v>1.04</v>
      </c>
      <c r="D51">
        <v>0.97</v>
      </c>
      <c r="E51">
        <v>0.96640000000000004</v>
      </c>
      <c r="F51">
        <v>0.96640000000000004</v>
      </c>
    </row>
    <row r="52" spans="1:6" x14ac:dyDescent="0.25">
      <c r="A52" s="56">
        <v>7901</v>
      </c>
      <c r="B52" t="s">
        <v>71</v>
      </c>
      <c r="C52">
        <v>1.17</v>
      </c>
      <c r="D52">
        <v>1.0683</v>
      </c>
      <c r="E52">
        <v>1.0547</v>
      </c>
      <c r="F52">
        <v>1.0547</v>
      </c>
    </row>
    <row r="53" spans="1:6" x14ac:dyDescent="0.25">
      <c r="A53" s="56">
        <v>7902</v>
      </c>
      <c r="B53" t="s">
        <v>70</v>
      </c>
      <c r="C53">
        <v>1.17</v>
      </c>
      <c r="D53">
        <v>1.0684</v>
      </c>
      <c r="E53">
        <v>1.0547</v>
      </c>
      <c r="F53">
        <v>1.0547</v>
      </c>
    </row>
    <row r="54" spans="1:6" x14ac:dyDescent="0.25">
      <c r="A54" s="56">
        <v>7904</v>
      </c>
      <c r="B54" t="s">
        <v>69</v>
      </c>
      <c r="C54">
        <v>1.17</v>
      </c>
      <c r="D54">
        <v>1.0683</v>
      </c>
      <c r="E54">
        <v>1.0547</v>
      </c>
      <c r="F54">
        <v>1.0547</v>
      </c>
    </row>
    <row r="55" spans="1:6" x14ac:dyDescent="0.25">
      <c r="A55" s="56">
        <v>7905</v>
      </c>
      <c r="B55" t="s">
        <v>68</v>
      </c>
      <c r="C55">
        <v>1.17</v>
      </c>
      <c r="D55">
        <v>1.0683</v>
      </c>
      <c r="E55">
        <v>1.0547</v>
      </c>
      <c r="F55">
        <v>1.0547</v>
      </c>
    </row>
    <row r="56" spans="1:6" x14ac:dyDescent="0.25">
      <c r="A56" s="56">
        <v>7906</v>
      </c>
      <c r="B56" t="s">
        <v>67</v>
      </c>
      <c r="C56">
        <v>1.1696</v>
      </c>
      <c r="D56">
        <v>1.0680000000000001</v>
      </c>
      <c r="E56">
        <v>1.0545</v>
      </c>
      <c r="F56">
        <v>1.0545</v>
      </c>
    </row>
    <row r="57" spans="1:6" x14ac:dyDescent="0.25">
      <c r="A57" s="56">
        <v>8901</v>
      </c>
      <c r="B57" t="s">
        <v>66</v>
      </c>
      <c r="C57">
        <v>1.1200000000000001</v>
      </c>
      <c r="D57">
        <v>1.0359</v>
      </c>
      <c r="E57">
        <v>0.99520000000000008</v>
      </c>
      <c r="F57">
        <v>0.99520000000000008</v>
      </c>
    </row>
    <row r="58" spans="1:6" x14ac:dyDescent="0.25">
      <c r="A58" s="56">
        <v>8902</v>
      </c>
      <c r="B58" t="s">
        <v>65</v>
      </c>
      <c r="C58">
        <v>1.1100000000000001</v>
      </c>
      <c r="D58">
        <v>0.97</v>
      </c>
      <c r="E58">
        <v>0.96640000000000004</v>
      </c>
      <c r="F58">
        <v>0.96640000000000004</v>
      </c>
    </row>
    <row r="59" spans="1:6" x14ac:dyDescent="0.25">
      <c r="A59" s="56">
        <v>8903</v>
      </c>
      <c r="B59" t="s">
        <v>64</v>
      </c>
      <c r="C59">
        <v>1.04</v>
      </c>
      <c r="D59">
        <v>0.97</v>
      </c>
      <c r="E59">
        <v>0.92210000000000003</v>
      </c>
      <c r="F59">
        <v>0.92210000000000003</v>
      </c>
    </row>
    <row r="60" spans="1:6" x14ac:dyDescent="0.25">
      <c r="A60" s="56">
        <v>9901</v>
      </c>
      <c r="B60" t="s">
        <v>63</v>
      </c>
      <c r="C60">
        <v>1.17</v>
      </c>
      <c r="D60">
        <v>1.0683</v>
      </c>
      <c r="E60">
        <v>1.0437000000000001</v>
      </c>
      <c r="F60">
        <v>1.0437000000000001</v>
      </c>
    </row>
    <row r="61" spans="1:6" x14ac:dyDescent="0.25">
      <c r="A61" s="56">
        <v>10901</v>
      </c>
      <c r="B61" t="s">
        <v>62</v>
      </c>
      <c r="C61">
        <v>1.04</v>
      </c>
      <c r="D61">
        <v>0.97</v>
      </c>
      <c r="E61">
        <v>1.0864</v>
      </c>
      <c r="F61">
        <v>1.0864</v>
      </c>
    </row>
    <row r="62" spans="1:6" x14ac:dyDescent="0.25">
      <c r="A62" s="56">
        <v>10902</v>
      </c>
      <c r="B62" t="s">
        <v>61</v>
      </c>
      <c r="C62">
        <v>1.04</v>
      </c>
      <c r="D62">
        <v>0.97</v>
      </c>
      <c r="E62">
        <v>0.96640000000000004</v>
      </c>
      <c r="F62">
        <v>0.96640000000000004</v>
      </c>
    </row>
    <row r="63" spans="1:6" x14ac:dyDescent="0.25">
      <c r="A63" s="56">
        <v>11901</v>
      </c>
      <c r="B63" t="s">
        <v>60</v>
      </c>
      <c r="C63">
        <v>1.04</v>
      </c>
      <c r="D63">
        <v>0.97</v>
      </c>
      <c r="E63">
        <v>0.92</v>
      </c>
      <c r="F63">
        <v>0.92</v>
      </c>
    </row>
    <row r="64" spans="1:6" x14ac:dyDescent="0.25">
      <c r="A64" s="56">
        <v>11902</v>
      </c>
      <c r="B64" t="s">
        <v>59</v>
      </c>
      <c r="C64">
        <v>1.17</v>
      </c>
      <c r="D64">
        <v>1.0683</v>
      </c>
      <c r="E64">
        <v>1.0125</v>
      </c>
      <c r="F64">
        <v>1.0125</v>
      </c>
    </row>
    <row r="65" spans="1:6" x14ac:dyDescent="0.25">
      <c r="A65" s="56">
        <v>11904</v>
      </c>
      <c r="B65" t="s">
        <v>58</v>
      </c>
      <c r="C65">
        <v>1.17</v>
      </c>
      <c r="D65">
        <v>1.0683</v>
      </c>
      <c r="E65">
        <v>1.0253000000000001</v>
      </c>
      <c r="F65">
        <v>1.0253000000000001</v>
      </c>
    </row>
    <row r="66" spans="1:6" x14ac:dyDescent="0.25">
      <c r="A66" s="56">
        <v>11905</v>
      </c>
      <c r="B66" t="s">
        <v>57</v>
      </c>
      <c r="C66">
        <v>1.04</v>
      </c>
      <c r="D66">
        <v>0.97</v>
      </c>
      <c r="E66">
        <v>0.93530000000000002</v>
      </c>
      <c r="F66">
        <v>0.93530000000000002</v>
      </c>
    </row>
    <row r="67" spans="1:6" x14ac:dyDescent="0.25">
      <c r="A67" s="56">
        <v>12901</v>
      </c>
      <c r="B67" t="s">
        <v>56</v>
      </c>
      <c r="C67">
        <v>1.04</v>
      </c>
      <c r="D67">
        <v>0.97</v>
      </c>
      <c r="E67">
        <v>0.87470000000000003</v>
      </c>
      <c r="F67">
        <v>0.87470000000000003</v>
      </c>
    </row>
    <row r="68" spans="1:6" x14ac:dyDescent="0.25">
      <c r="A68" s="56">
        <v>13901</v>
      </c>
      <c r="B68" t="s">
        <v>55</v>
      </c>
      <c r="C68">
        <v>1.17</v>
      </c>
      <c r="D68">
        <v>1.0684</v>
      </c>
      <c r="E68">
        <v>1.0547</v>
      </c>
      <c r="F68">
        <v>1.0547</v>
      </c>
    </row>
    <row r="69" spans="1:6" x14ac:dyDescent="0.25">
      <c r="A69" s="56">
        <v>13902</v>
      </c>
      <c r="B69" t="s">
        <v>54</v>
      </c>
      <c r="C69">
        <v>1.0375000000000003</v>
      </c>
      <c r="D69">
        <v>0.97</v>
      </c>
      <c r="E69">
        <v>0.96640000000000004</v>
      </c>
      <c r="F69">
        <v>0.96640000000000004</v>
      </c>
    </row>
    <row r="70" spans="1:6" x14ac:dyDescent="0.25">
      <c r="A70" s="56">
        <v>13903</v>
      </c>
      <c r="B70" t="s">
        <v>53</v>
      </c>
      <c r="C70">
        <v>1.0927</v>
      </c>
      <c r="D70">
        <v>1.0182</v>
      </c>
      <c r="E70">
        <v>1.0045999999999999</v>
      </c>
      <c r="F70">
        <v>1.0045999999999999</v>
      </c>
    </row>
    <row r="71" spans="1:6" x14ac:dyDescent="0.25">
      <c r="A71" s="56">
        <v>13905</v>
      </c>
      <c r="B71" t="s">
        <v>52</v>
      </c>
      <c r="C71">
        <v>1.17</v>
      </c>
      <c r="D71">
        <v>1.0683</v>
      </c>
      <c r="E71">
        <v>0.96300000000000008</v>
      </c>
      <c r="F71">
        <v>0.96300000000000008</v>
      </c>
    </row>
    <row r="72" spans="1:6" x14ac:dyDescent="0.25">
      <c r="A72" s="56">
        <v>14901</v>
      </c>
      <c r="B72" t="s">
        <v>51</v>
      </c>
      <c r="C72">
        <v>1.04</v>
      </c>
      <c r="D72">
        <v>0.97</v>
      </c>
      <c r="E72">
        <v>0.87470000000000003</v>
      </c>
      <c r="F72">
        <v>0.87470000000000003</v>
      </c>
    </row>
    <row r="73" spans="1:6" x14ac:dyDescent="0.25">
      <c r="A73" s="56">
        <v>14902</v>
      </c>
      <c r="B73" t="s">
        <v>50</v>
      </c>
      <c r="C73">
        <v>1.04</v>
      </c>
      <c r="D73">
        <v>0.97</v>
      </c>
      <c r="E73">
        <v>0.96640000000000004</v>
      </c>
      <c r="F73">
        <v>0.96640000000000004</v>
      </c>
    </row>
    <row r="74" spans="1:6" x14ac:dyDescent="0.25">
      <c r="A74" s="56">
        <v>14903</v>
      </c>
      <c r="B74" t="s">
        <v>49</v>
      </c>
      <c r="C74">
        <v>1.17</v>
      </c>
      <c r="D74">
        <v>1.0683</v>
      </c>
      <c r="E74">
        <v>0.96830000000000005</v>
      </c>
      <c r="F74">
        <v>0.96830000000000005</v>
      </c>
    </row>
    <row r="75" spans="1:6" x14ac:dyDescent="0.25">
      <c r="A75" s="56">
        <v>14905</v>
      </c>
      <c r="B75" t="s">
        <v>48</v>
      </c>
      <c r="C75">
        <v>1.04</v>
      </c>
      <c r="D75">
        <v>0.97</v>
      </c>
      <c r="E75">
        <v>0.8841</v>
      </c>
      <c r="F75">
        <v>0.8841</v>
      </c>
    </row>
    <row r="76" spans="1:6" x14ac:dyDescent="0.25">
      <c r="A76" s="56">
        <v>14906</v>
      </c>
      <c r="B76" t="s">
        <v>47</v>
      </c>
      <c r="C76">
        <v>1.04</v>
      </c>
      <c r="D76">
        <v>0.97</v>
      </c>
      <c r="E76">
        <v>0.92010000000000003</v>
      </c>
      <c r="F76">
        <v>0.92010000000000003</v>
      </c>
    </row>
    <row r="77" spans="1:6" x14ac:dyDescent="0.25">
      <c r="A77" s="56">
        <v>14907</v>
      </c>
      <c r="B77" t="s">
        <v>46</v>
      </c>
      <c r="C77">
        <v>1.04</v>
      </c>
      <c r="D77">
        <v>0.97</v>
      </c>
      <c r="E77">
        <v>0.96640000000000004</v>
      </c>
      <c r="F77">
        <v>0.96640000000000004</v>
      </c>
    </row>
    <row r="78" spans="1:6" x14ac:dyDescent="0.25">
      <c r="A78" s="56">
        <v>14908</v>
      </c>
      <c r="B78" t="s">
        <v>45</v>
      </c>
      <c r="C78">
        <v>1.04</v>
      </c>
      <c r="D78">
        <v>0.97</v>
      </c>
      <c r="E78">
        <v>0.87470000000000003</v>
      </c>
      <c r="F78">
        <v>0.87470000000000003</v>
      </c>
    </row>
    <row r="79" spans="1:6" x14ac:dyDescent="0.25">
      <c r="A79" s="56">
        <v>14909</v>
      </c>
      <c r="B79" t="s">
        <v>44</v>
      </c>
      <c r="C79">
        <v>1.1200000000000001</v>
      </c>
      <c r="D79">
        <v>1.0359</v>
      </c>
      <c r="E79">
        <v>0.9638000000000001</v>
      </c>
      <c r="F79">
        <v>0.9638000000000001</v>
      </c>
    </row>
    <row r="80" spans="1:6" x14ac:dyDescent="0.25">
      <c r="A80" s="56">
        <v>14910</v>
      </c>
      <c r="B80" t="s">
        <v>43</v>
      </c>
      <c r="C80">
        <v>1.04</v>
      </c>
      <c r="D80">
        <v>0.97</v>
      </c>
      <c r="E80">
        <v>0.86470000000000002</v>
      </c>
      <c r="F80">
        <v>0.86470000000000002</v>
      </c>
    </row>
    <row r="81" spans="1:6" x14ac:dyDescent="0.25">
      <c r="A81" s="56">
        <v>15901</v>
      </c>
      <c r="B81" t="s">
        <v>1003</v>
      </c>
      <c r="C81">
        <v>1.06</v>
      </c>
      <c r="D81">
        <v>0.99</v>
      </c>
      <c r="E81">
        <v>0.97640000000000005</v>
      </c>
      <c r="F81">
        <v>0.97640000000000005</v>
      </c>
    </row>
    <row r="82" spans="1:6" x14ac:dyDescent="0.25">
      <c r="A82" s="56">
        <v>15904</v>
      </c>
      <c r="B82" t="s">
        <v>1002</v>
      </c>
      <c r="C82">
        <v>1.17</v>
      </c>
      <c r="D82">
        <v>1.0683</v>
      </c>
      <c r="E82">
        <v>0.99760000000000004</v>
      </c>
      <c r="F82">
        <v>0.99760000000000004</v>
      </c>
    </row>
    <row r="83" spans="1:6" x14ac:dyDescent="0.25">
      <c r="A83" s="56">
        <v>15905</v>
      </c>
      <c r="B83" t="s">
        <v>127</v>
      </c>
      <c r="C83">
        <v>1.17</v>
      </c>
      <c r="D83">
        <v>1.0683</v>
      </c>
      <c r="E83">
        <v>1.0314000000000001</v>
      </c>
      <c r="F83">
        <v>1.0314000000000001</v>
      </c>
    </row>
    <row r="84" spans="1:6" x14ac:dyDescent="0.25">
      <c r="A84" s="56">
        <v>15907</v>
      </c>
      <c r="B84" t="s">
        <v>1001</v>
      </c>
      <c r="C84">
        <v>1.17</v>
      </c>
      <c r="D84">
        <v>1.0683</v>
      </c>
      <c r="E84">
        <v>1.0211000000000001</v>
      </c>
      <c r="F84">
        <v>1.0211000000000001</v>
      </c>
    </row>
    <row r="85" spans="1:6" x14ac:dyDescent="0.25">
      <c r="A85" s="56">
        <v>15908</v>
      </c>
      <c r="B85" t="s">
        <v>1000</v>
      </c>
      <c r="C85">
        <v>1.04</v>
      </c>
      <c r="D85">
        <v>0.97</v>
      </c>
      <c r="E85">
        <v>0.91120000000000001</v>
      </c>
      <c r="F85">
        <v>0.91120000000000001</v>
      </c>
    </row>
    <row r="86" spans="1:6" x14ac:dyDescent="0.25">
      <c r="A86" s="56">
        <v>15909</v>
      </c>
      <c r="B86" t="s">
        <v>999</v>
      </c>
      <c r="C86">
        <v>1.17</v>
      </c>
      <c r="D86">
        <v>1.0683</v>
      </c>
      <c r="E86">
        <v>1.0123</v>
      </c>
      <c r="F86">
        <v>1.0123</v>
      </c>
    </row>
    <row r="87" spans="1:6" x14ac:dyDescent="0.25">
      <c r="A87" s="56">
        <v>15910</v>
      </c>
      <c r="B87" t="s">
        <v>998</v>
      </c>
      <c r="C87">
        <v>1.04</v>
      </c>
      <c r="D87">
        <v>0.97</v>
      </c>
      <c r="E87">
        <v>0.96340000000000003</v>
      </c>
      <c r="F87">
        <v>0.96340000000000003</v>
      </c>
    </row>
    <row r="88" spans="1:6" x14ac:dyDescent="0.25">
      <c r="A88" s="56">
        <v>15911</v>
      </c>
      <c r="B88" t="s">
        <v>997</v>
      </c>
      <c r="C88">
        <v>1.04</v>
      </c>
      <c r="D88">
        <v>0.97</v>
      </c>
      <c r="E88">
        <v>0.92600000000000005</v>
      </c>
      <c r="F88">
        <v>0.92600000000000005</v>
      </c>
    </row>
    <row r="89" spans="1:6" x14ac:dyDescent="0.25">
      <c r="A89" s="56">
        <v>15912</v>
      </c>
      <c r="B89" t="s">
        <v>996</v>
      </c>
      <c r="C89">
        <v>1.1184000000000001</v>
      </c>
      <c r="D89">
        <v>1.0347999999999999</v>
      </c>
      <c r="E89">
        <v>0.99990000000000001</v>
      </c>
      <c r="F89">
        <v>0.99990000000000001</v>
      </c>
    </row>
    <row r="90" spans="1:6" x14ac:dyDescent="0.25">
      <c r="A90" s="56">
        <v>15915</v>
      </c>
      <c r="B90" t="s">
        <v>42</v>
      </c>
      <c r="C90">
        <v>1.04</v>
      </c>
      <c r="D90">
        <v>0.97</v>
      </c>
      <c r="E90">
        <v>0.95020000000000004</v>
      </c>
      <c r="F90">
        <v>0.95020000000000004</v>
      </c>
    </row>
    <row r="91" spans="1:6" x14ac:dyDescent="0.25">
      <c r="A91" s="56">
        <v>15916</v>
      </c>
      <c r="B91" t="s">
        <v>995</v>
      </c>
      <c r="C91">
        <v>1.04</v>
      </c>
      <c r="D91">
        <v>0.97</v>
      </c>
      <c r="E91">
        <v>0.91210000000000002</v>
      </c>
      <c r="F91">
        <v>0.91210000000000002</v>
      </c>
    </row>
    <row r="92" spans="1:6" x14ac:dyDescent="0.25">
      <c r="A92" s="56">
        <v>15917</v>
      </c>
      <c r="B92" t="s">
        <v>994</v>
      </c>
      <c r="C92">
        <v>1.17</v>
      </c>
      <c r="D92">
        <v>1.0683</v>
      </c>
      <c r="E92">
        <v>1.0530000000000002</v>
      </c>
      <c r="F92">
        <v>1.0530000000000002</v>
      </c>
    </row>
    <row r="93" spans="1:6" x14ac:dyDescent="0.25">
      <c r="A93" s="56">
        <v>16901</v>
      </c>
      <c r="B93" t="s">
        <v>993</v>
      </c>
      <c r="C93">
        <v>1.04</v>
      </c>
      <c r="D93">
        <v>0.97</v>
      </c>
      <c r="E93">
        <v>0.94990000000000008</v>
      </c>
      <c r="F93">
        <v>0.94990000000000008</v>
      </c>
    </row>
    <row r="94" spans="1:6" x14ac:dyDescent="0.25">
      <c r="A94" s="56">
        <v>16902</v>
      </c>
      <c r="B94" t="s">
        <v>992</v>
      </c>
      <c r="C94">
        <v>1.06</v>
      </c>
      <c r="D94">
        <v>0.99</v>
      </c>
      <c r="E94">
        <v>0.9073</v>
      </c>
      <c r="F94">
        <v>0.9073</v>
      </c>
    </row>
    <row r="95" spans="1:6" x14ac:dyDescent="0.25">
      <c r="A95" s="56">
        <v>17901</v>
      </c>
      <c r="B95" t="s">
        <v>991</v>
      </c>
      <c r="C95">
        <v>1.04</v>
      </c>
      <c r="D95">
        <v>0.97</v>
      </c>
      <c r="E95">
        <v>0.96640000000000004</v>
      </c>
      <c r="F95">
        <v>0.96640000000000004</v>
      </c>
    </row>
    <row r="96" spans="1:6" x14ac:dyDescent="0.25">
      <c r="A96" s="56">
        <v>18901</v>
      </c>
      <c r="B96" t="s">
        <v>990</v>
      </c>
      <c r="C96">
        <v>1.04</v>
      </c>
      <c r="D96">
        <v>0.97</v>
      </c>
      <c r="E96">
        <v>0.91770000000000007</v>
      </c>
      <c r="F96">
        <v>0.91770000000000007</v>
      </c>
    </row>
    <row r="97" spans="1:6" x14ac:dyDescent="0.25">
      <c r="A97" s="56">
        <v>18902</v>
      </c>
      <c r="B97" t="s">
        <v>989</v>
      </c>
      <c r="C97">
        <v>1.04</v>
      </c>
      <c r="D97">
        <v>0.97</v>
      </c>
      <c r="E97">
        <v>0.94380000000000008</v>
      </c>
      <c r="F97">
        <v>0.94380000000000008</v>
      </c>
    </row>
    <row r="98" spans="1:6" x14ac:dyDescent="0.25">
      <c r="A98" s="56">
        <v>18903</v>
      </c>
      <c r="B98" t="s">
        <v>988</v>
      </c>
      <c r="C98">
        <v>1.04</v>
      </c>
      <c r="D98">
        <v>0.97</v>
      </c>
      <c r="E98">
        <v>0.91390000000000005</v>
      </c>
      <c r="F98">
        <v>0.91390000000000005</v>
      </c>
    </row>
    <row r="99" spans="1:6" x14ac:dyDescent="0.25">
      <c r="A99" s="56">
        <v>18904</v>
      </c>
      <c r="B99" t="s">
        <v>987</v>
      </c>
      <c r="C99">
        <v>1.04</v>
      </c>
      <c r="D99">
        <v>0.97</v>
      </c>
      <c r="E99">
        <v>0.93310000000000004</v>
      </c>
      <c r="F99">
        <v>0.93310000000000004</v>
      </c>
    </row>
    <row r="100" spans="1:6" x14ac:dyDescent="0.25">
      <c r="A100" s="56">
        <v>18905</v>
      </c>
      <c r="B100" t="s">
        <v>986</v>
      </c>
      <c r="C100">
        <v>0.94990000000000019</v>
      </c>
      <c r="D100">
        <v>0.94990000000000008</v>
      </c>
      <c r="E100">
        <v>0.87470000000000003</v>
      </c>
      <c r="F100">
        <v>0.87470000000000003</v>
      </c>
    </row>
    <row r="101" spans="1:6" x14ac:dyDescent="0.25">
      <c r="A101" s="56">
        <v>18906</v>
      </c>
      <c r="B101" t="s">
        <v>985</v>
      </c>
      <c r="C101">
        <v>1.04</v>
      </c>
      <c r="D101">
        <v>0.97</v>
      </c>
      <c r="E101">
        <v>0.88400000000000001</v>
      </c>
      <c r="F101">
        <v>0.88400000000000001</v>
      </c>
    </row>
    <row r="102" spans="1:6" x14ac:dyDescent="0.25">
      <c r="A102" s="56">
        <v>18907</v>
      </c>
      <c r="B102" t="s">
        <v>984</v>
      </c>
      <c r="C102">
        <v>1.04</v>
      </c>
      <c r="D102">
        <v>0.97</v>
      </c>
      <c r="E102">
        <v>0.88790000000000002</v>
      </c>
      <c r="F102">
        <v>0.88790000000000002</v>
      </c>
    </row>
    <row r="103" spans="1:6" x14ac:dyDescent="0.25">
      <c r="A103" s="56">
        <v>18908</v>
      </c>
      <c r="B103" t="s">
        <v>983</v>
      </c>
      <c r="C103">
        <v>1.04</v>
      </c>
      <c r="D103">
        <v>0.97</v>
      </c>
      <c r="E103">
        <v>0.93959999999999999</v>
      </c>
      <c r="F103">
        <v>0.93959999999999999</v>
      </c>
    </row>
    <row r="104" spans="1:6" x14ac:dyDescent="0.25">
      <c r="A104" s="56">
        <v>19901</v>
      </c>
      <c r="B104" t="s">
        <v>982</v>
      </c>
      <c r="C104">
        <v>1.17</v>
      </c>
      <c r="D104">
        <v>1.0683</v>
      </c>
      <c r="E104">
        <v>1.0547</v>
      </c>
      <c r="F104">
        <v>1.0547</v>
      </c>
    </row>
    <row r="105" spans="1:6" x14ac:dyDescent="0.25">
      <c r="A105" s="56">
        <v>19902</v>
      </c>
      <c r="B105" t="s">
        <v>981</v>
      </c>
      <c r="C105">
        <v>1.17</v>
      </c>
      <c r="D105">
        <v>1.0683</v>
      </c>
      <c r="E105">
        <v>1.0547</v>
      </c>
      <c r="F105">
        <v>1.0547</v>
      </c>
    </row>
    <row r="106" spans="1:6" x14ac:dyDescent="0.25">
      <c r="A106" s="56">
        <v>19903</v>
      </c>
      <c r="B106" t="s">
        <v>980</v>
      </c>
      <c r="C106">
        <v>1.17</v>
      </c>
      <c r="D106">
        <v>1.0684</v>
      </c>
      <c r="E106">
        <v>1.0292000000000001</v>
      </c>
      <c r="F106">
        <v>1.0292000000000001</v>
      </c>
    </row>
    <row r="107" spans="1:6" x14ac:dyDescent="0.25">
      <c r="A107" s="56">
        <v>19905</v>
      </c>
      <c r="B107" t="s">
        <v>979</v>
      </c>
      <c r="C107">
        <v>1.17</v>
      </c>
      <c r="D107">
        <v>1.0683</v>
      </c>
      <c r="E107">
        <v>1.0547</v>
      </c>
      <c r="F107">
        <v>1.0547</v>
      </c>
    </row>
    <row r="108" spans="1:6" x14ac:dyDescent="0.25">
      <c r="A108" s="56">
        <v>19906</v>
      </c>
      <c r="B108" t="s">
        <v>978</v>
      </c>
      <c r="C108">
        <v>1.17</v>
      </c>
      <c r="D108">
        <v>1.0683</v>
      </c>
      <c r="E108">
        <v>1.0249000000000001</v>
      </c>
      <c r="F108">
        <v>1.0249000000000001</v>
      </c>
    </row>
    <row r="109" spans="1:6" x14ac:dyDescent="0.25">
      <c r="A109" s="56">
        <v>19907</v>
      </c>
      <c r="B109" t="s">
        <v>977</v>
      </c>
      <c r="C109">
        <v>1.17</v>
      </c>
      <c r="D109">
        <v>1.0683</v>
      </c>
      <c r="E109">
        <v>1.0547</v>
      </c>
      <c r="F109">
        <v>1.0547</v>
      </c>
    </row>
    <row r="110" spans="1:6" x14ac:dyDescent="0.25">
      <c r="A110" s="56">
        <v>19908</v>
      </c>
      <c r="B110" t="s">
        <v>976</v>
      </c>
      <c r="C110">
        <v>1.17</v>
      </c>
      <c r="D110">
        <v>1.0684</v>
      </c>
      <c r="E110">
        <v>1.0547</v>
      </c>
      <c r="F110">
        <v>1.0547</v>
      </c>
    </row>
    <row r="111" spans="1:6" x14ac:dyDescent="0.25">
      <c r="A111" s="56">
        <v>19909</v>
      </c>
      <c r="B111" t="s">
        <v>975</v>
      </c>
      <c r="C111">
        <v>1.17</v>
      </c>
      <c r="D111">
        <v>1.0684</v>
      </c>
      <c r="E111">
        <v>1.0285</v>
      </c>
      <c r="F111">
        <v>1.0285</v>
      </c>
    </row>
    <row r="112" spans="1:6" x14ac:dyDescent="0.25">
      <c r="A112" s="56">
        <v>19910</v>
      </c>
      <c r="B112" t="s">
        <v>974</v>
      </c>
      <c r="C112">
        <v>1.04</v>
      </c>
      <c r="D112">
        <v>0.97</v>
      </c>
      <c r="E112">
        <v>0.89740000000000009</v>
      </c>
      <c r="F112">
        <v>0.89740000000000009</v>
      </c>
    </row>
    <row r="113" spans="1:6" x14ac:dyDescent="0.25">
      <c r="A113" s="56">
        <v>19911</v>
      </c>
      <c r="B113" t="s">
        <v>973</v>
      </c>
      <c r="C113">
        <v>1.04</v>
      </c>
      <c r="D113">
        <v>0.97</v>
      </c>
      <c r="E113">
        <v>0.95100000000000007</v>
      </c>
      <c r="F113">
        <v>0.95100000000000007</v>
      </c>
    </row>
    <row r="114" spans="1:6" x14ac:dyDescent="0.25">
      <c r="A114" s="56">
        <v>19912</v>
      </c>
      <c r="B114" t="s">
        <v>972</v>
      </c>
      <c r="C114">
        <v>1.0900000000000001</v>
      </c>
      <c r="D114">
        <v>1.0164</v>
      </c>
      <c r="E114">
        <v>1.0028000000000001</v>
      </c>
      <c r="F114">
        <v>1.0028000000000001</v>
      </c>
    </row>
    <row r="115" spans="1:6" x14ac:dyDescent="0.25">
      <c r="A115" s="56">
        <v>19913</v>
      </c>
      <c r="B115" t="s">
        <v>598</v>
      </c>
      <c r="C115">
        <v>1.04</v>
      </c>
      <c r="D115">
        <v>0.97</v>
      </c>
      <c r="E115">
        <v>0.95000000000000007</v>
      </c>
      <c r="F115">
        <v>0.95000000000000007</v>
      </c>
    </row>
    <row r="116" spans="1:6" x14ac:dyDescent="0.25">
      <c r="A116" s="56">
        <v>19914</v>
      </c>
      <c r="B116" t="s">
        <v>971</v>
      </c>
      <c r="C116">
        <v>1.04</v>
      </c>
      <c r="D116">
        <v>0.97</v>
      </c>
      <c r="E116">
        <v>0.95040000000000002</v>
      </c>
      <c r="F116">
        <v>0.95040000000000002</v>
      </c>
    </row>
    <row r="117" spans="1:6" x14ac:dyDescent="0.25">
      <c r="A117" s="56">
        <v>20901</v>
      </c>
      <c r="B117" t="s">
        <v>970</v>
      </c>
      <c r="C117">
        <v>1.17</v>
      </c>
      <c r="D117">
        <v>1.0684</v>
      </c>
      <c r="E117">
        <v>1.0052000000000001</v>
      </c>
      <c r="F117">
        <v>1.0052000000000001</v>
      </c>
    </row>
    <row r="118" spans="1:6" x14ac:dyDescent="0.25">
      <c r="A118" s="56">
        <v>20902</v>
      </c>
      <c r="B118" t="s">
        <v>969</v>
      </c>
      <c r="C118">
        <v>1.04</v>
      </c>
      <c r="D118">
        <v>0.97</v>
      </c>
      <c r="E118">
        <v>0.91610000000000003</v>
      </c>
      <c r="F118">
        <v>0.91610000000000003</v>
      </c>
    </row>
    <row r="119" spans="1:6" x14ac:dyDescent="0.25">
      <c r="A119" s="56">
        <v>20904</v>
      </c>
      <c r="B119" t="s">
        <v>968</v>
      </c>
      <c r="C119">
        <v>1.17</v>
      </c>
      <c r="D119">
        <v>1.0683</v>
      </c>
      <c r="E119">
        <v>1.0029000000000001</v>
      </c>
      <c r="F119">
        <v>1.0029000000000001</v>
      </c>
    </row>
    <row r="120" spans="1:6" x14ac:dyDescent="0.25">
      <c r="A120" s="56">
        <v>20905</v>
      </c>
      <c r="B120" t="s">
        <v>967</v>
      </c>
      <c r="C120">
        <v>1.04</v>
      </c>
      <c r="D120">
        <v>0.97</v>
      </c>
      <c r="E120">
        <v>0.96640000000000004</v>
      </c>
      <c r="F120">
        <v>0.96640000000000004</v>
      </c>
    </row>
    <row r="121" spans="1:6" x14ac:dyDescent="0.25">
      <c r="A121" s="56">
        <v>20906</v>
      </c>
      <c r="B121" t="s">
        <v>966</v>
      </c>
      <c r="C121">
        <v>1.06</v>
      </c>
      <c r="D121">
        <v>0.99</v>
      </c>
      <c r="E121">
        <v>0.88470000000000004</v>
      </c>
      <c r="F121">
        <v>0.88470000000000004</v>
      </c>
    </row>
    <row r="122" spans="1:6" x14ac:dyDescent="0.25">
      <c r="A122" s="56">
        <v>20907</v>
      </c>
      <c r="B122" t="s">
        <v>965</v>
      </c>
      <c r="C122">
        <v>1.04</v>
      </c>
      <c r="D122">
        <v>0.97</v>
      </c>
      <c r="E122">
        <v>0.88780000000000003</v>
      </c>
      <c r="F122">
        <v>0.88780000000000003</v>
      </c>
    </row>
    <row r="123" spans="1:6" x14ac:dyDescent="0.25">
      <c r="A123" s="56">
        <v>20908</v>
      </c>
      <c r="B123" t="s">
        <v>964</v>
      </c>
      <c r="C123">
        <v>1.06</v>
      </c>
      <c r="D123">
        <v>0.97</v>
      </c>
      <c r="E123">
        <v>0.89290000000000003</v>
      </c>
      <c r="F123">
        <v>0.89290000000000003</v>
      </c>
    </row>
    <row r="124" spans="1:6" x14ac:dyDescent="0.25">
      <c r="A124" s="56">
        <v>20910</v>
      </c>
      <c r="B124" t="s">
        <v>963</v>
      </c>
      <c r="C124">
        <v>1.17</v>
      </c>
      <c r="D124">
        <v>1.0683</v>
      </c>
      <c r="E124">
        <v>0.96300000000000008</v>
      </c>
      <c r="F124">
        <v>0.96300000000000008</v>
      </c>
    </row>
    <row r="125" spans="1:6" x14ac:dyDescent="0.25">
      <c r="A125" s="56">
        <v>21901</v>
      </c>
      <c r="B125" t="s">
        <v>962</v>
      </c>
      <c r="C125">
        <v>1.04</v>
      </c>
      <c r="D125">
        <v>0.97</v>
      </c>
      <c r="E125">
        <v>0.96600000000000008</v>
      </c>
      <c r="F125">
        <v>0.96600000000000008</v>
      </c>
    </row>
    <row r="126" spans="1:6" x14ac:dyDescent="0.25">
      <c r="A126" s="56">
        <v>21902</v>
      </c>
      <c r="B126" t="s">
        <v>961</v>
      </c>
      <c r="C126">
        <v>1.06</v>
      </c>
      <c r="D126">
        <v>0.99</v>
      </c>
      <c r="E126">
        <v>0.95250000000000001</v>
      </c>
      <c r="F126">
        <v>0.95250000000000001</v>
      </c>
    </row>
    <row r="127" spans="1:6" x14ac:dyDescent="0.25">
      <c r="A127" s="56">
        <v>22004</v>
      </c>
      <c r="B127" t="s">
        <v>960</v>
      </c>
      <c r="C127">
        <v>1.04</v>
      </c>
      <c r="D127">
        <v>0.97</v>
      </c>
      <c r="E127">
        <v>0.95640000000000003</v>
      </c>
      <c r="F127">
        <v>0.95640000000000003</v>
      </c>
    </row>
    <row r="128" spans="1:6" x14ac:dyDescent="0.25">
      <c r="A128" s="56">
        <v>22901</v>
      </c>
      <c r="B128" t="s">
        <v>959</v>
      </c>
      <c r="C128">
        <v>1.17</v>
      </c>
      <c r="D128">
        <v>1.0683</v>
      </c>
      <c r="E128">
        <v>1.0547</v>
      </c>
      <c r="F128">
        <v>1.0547</v>
      </c>
    </row>
    <row r="129" spans="1:6" x14ac:dyDescent="0.25">
      <c r="A129" s="56">
        <v>22902</v>
      </c>
      <c r="B129" t="s">
        <v>958</v>
      </c>
      <c r="C129">
        <v>1.17</v>
      </c>
      <c r="D129">
        <v>1.0683</v>
      </c>
      <c r="E129">
        <v>1.0516000000000001</v>
      </c>
      <c r="F129">
        <v>1.0516000000000001</v>
      </c>
    </row>
    <row r="130" spans="1:6" x14ac:dyDescent="0.25">
      <c r="A130" s="56">
        <v>22903</v>
      </c>
      <c r="B130" t="s">
        <v>957</v>
      </c>
      <c r="C130">
        <v>1.04</v>
      </c>
      <c r="D130">
        <v>1.04</v>
      </c>
      <c r="E130">
        <v>0.96640000000000004</v>
      </c>
      <c r="F130">
        <v>0.96640000000000004</v>
      </c>
    </row>
    <row r="131" spans="1:6" x14ac:dyDescent="0.25">
      <c r="A131" s="56">
        <v>23902</v>
      </c>
      <c r="B131" t="s">
        <v>956</v>
      </c>
      <c r="C131">
        <v>1.04</v>
      </c>
      <c r="D131">
        <v>0.97</v>
      </c>
      <c r="E131">
        <v>0.95150000000000001</v>
      </c>
      <c r="F131">
        <v>0.95150000000000001</v>
      </c>
    </row>
    <row r="132" spans="1:6" x14ac:dyDescent="0.25">
      <c r="A132" s="56">
        <v>24901</v>
      </c>
      <c r="B132" t="s">
        <v>955</v>
      </c>
      <c r="C132">
        <v>1.17</v>
      </c>
      <c r="D132">
        <v>1.0683</v>
      </c>
      <c r="E132">
        <v>1.0548</v>
      </c>
      <c r="F132">
        <v>1.0548</v>
      </c>
    </row>
    <row r="133" spans="1:6" x14ac:dyDescent="0.25">
      <c r="A133" s="56">
        <v>25901</v>
      </c>
      <c r="B133" t="s">
        <v>954</v>
      </c>
      <c r="C133">
        <v>1.04</v>
      </c>
      <c r="D133">
        <v>0.97</v>
      </c>
      <c r="E133">
        <v>0.92370000000000008</v>
      </c>
      <c r="F133">
        <v>0.92370000000000008</v>
      </c>
    </row>
    <row r="134" spans="1:6" x14ac:dyDescent="0.25">
      <c r="A134" s="56">
        <v>25902</v>
      </c>
      <c r="B134" t="s">
        <v>953</v>
      </c>
      <c r="C134">
        <v>1.04</v>
      </c>
      <c r="D134">
        <v>0.97</v>
      </c>
      <c r="E134">
        <v>0.96640000000000004</v>
      </c>
      <c r="F134">
        <v>0.96640000000000004</v>
      </c>
    </row>
    <row r="135" spans="1:6" x14ac:dyDescent="0.25">
      <c r="A135" s="56">
        <v>25904</v>
      </c>
      <c r="B135" t="s">
        <v>952</v>
      </c>
      <c r="C135">
        <v>1.04</v>
      </c>
      <c r="D135">
        <v>0.97</v>
      </c>
      <c r="E135">
        <v>0.96640000000000004</v>
      </c>
      <c r="F135">
        <v>0.96640000000000004</v>
      </c>
    </row>
    <row r="136" spans="1:6" x14ac:dyDescent="0.25">
      <c r="A136" s="56">
        <v>25905</v>
      </c>
      <c r="B136" t="s">
        <v>951</v>
      </c>
      <c r="C136">
        <v>1.04</v>
      </c>
      <c r="D136">
        <v>0.97</v>
      </c>
      <c r="E136">
        <v>0.93930000000000002</v>
      </c>
      <c r="F136">
        <v>0.93930000000000002</v>
      </c>
    </row>
    <row r="137" spans="1:6" x14ac:dyDescent="0.25">
      <c r="A137" s="56">
        <v>25906</v>
      </c>
      <c r="B137" t="s">
        <v>950</v>
      </c>
      <c r="C137">
        <v>1.04</v>
      </c>
      <c r="D137">
        <v>0.97</v>
      </c>
      <c r="E137">
        <v>0.92390000000000005</v>
      </c>
      <c r="F137">
        <v>0.92390000000000005</v>
      </c>
    </row>
    <row r="138" spans="1:6" x14ac:dyDescent="0.25">
      <c r="A138" s="56">
        <v>25908</v>
      </c>
      <c r="B138" t="s">
        <v>949</v>
      </c>
      <c r="C138">
        <v>1.17</v>
      </c>
      <c r="D138">
        <v>1.0683</v>
      </c>
      <c r="E138">
        <v>1.0547</v>
      </c>
      <c r="F138">
        <v>1.0547</v>
      </c>
    </row>
    <row r="139" spans="1:6" x14ac:dyDescent="0.25">
      <c r="A139" s="56">
        <v>25909</v>
      </c>
      <c r="B139" t="s">
        <v>948</v>
      </c>
      <c r="C139">
        <v>1.17</v>
      </c>
      <c r="D139">
        <v>1.0683</v>
      </c>
      <c r="E139">
        <v>1.0376000000000001</v>
      </c>
      <c r="F139">
        <v>1.0376000000000001</v>
      </c>
    </row>
    <row r="140" spans="1:6" x14ac:dyDescent="0.25">
      <c r="A140" s="56">
        <v>26901</v>
      </c>
      <c r="B140" t="s">
        <v>947</v>
      </c>
      <c r="C140">
        <v>1.1267</v>
      </c>
      <c r="D140">
        <v>1.0402</v>
      </c>
      <c r="E140">
        <v>0.93490000000000006</v>
      </c>
      <c r="F140">
        <v>0.93490000000000006</v>
      </c>
    </row>
    <row r="141" spans="1:6" x14ac:dyDescent="0.25">
      <c r="A141" s="56">
        <v>26902</v>
      </c>
      <c r="B141" t="s">
        <v>946</v>
      </c>
      <c r="C141">
        <v>1.04</v>
      </c>
      <c r="D141">
        <v>0.97</v>
      </c>
      <c r="E141">
        <v>0.96640000000000004</v>
      </c>
      <c r="F141">
        <v>0.96640000000000004</v>
      </c>
    </row>
    <row r="142" spans="1:6" x14ac:dyDescent="0.25">
      <c r="A142" s="56">
        <v>26903</v>
      </c>
      <c r="B142" t="s">
        <v>945</v>
      </c>
      <c r="C142">
        <v>1.17</v>
      </c>
      <c r="D142">
        <v>1.0640000000000001</v>
      </c>
      <c r="E142">
        <v>1.0502</v>
      </c>
      <c r="F142">
        <v>1.0502</v>
      </c>
    </row>
    <row r="143" spans="1:6" x14ac:dyDescent="0.25">
      <c r="A143" s="56">
        <v>27903</v>
      </c>
      <c r="B143" t="s">
        <v>944</v>
      </c>
      <c r="C143">
        <v>1.06</v>
      </c>
      <c r="D143">
        <v>0.99</v>
      </c>
      <c r="E143">
        <v>0.95130000000000003</v>
      </c>
      <c r="F143">
        <v>0.95130000000000003</v>
      </c>
    </row>
    <row r="144" spans="1:6" x14ac:dyDescent="0.25">
      <c r="A144" s="56">
        <v>27904</v>
      </c>
      <c r="B144" t="s">
        <v>943</v>
      </c>
      <c r="C144">
        <v>1.0533000000000001</v>
      </c>
      <c r="D144">
        <v>0.98330000000000006</v>
      </c>
      <c r="E144">
        <v>0.96970000000000001</v>
      </c>
      <c r="F144">
        <v>0.96970000000000001</v>
      </c>
    </row>
    <row r="145" spans="1:6" x14ac:dyDescent="0.25">
      <c r="A145" s="56">
        <v>28902</v>
      </c>
      <c r="B145" t="s">
        <v>942</v>
      </c>
      <c r="C145">
        <v>1.04</v>
      </c>
      <c r="D145">
        <v>0.97</v>
      </c>
      <c r="E145">
        <v>0.9094000000000001</v>
      </c>
      <c r="F145">
        <v>0.9094000000000001</v>
      </c>
    </row>
    <row r="146" spans="1:6" x14ac:dyDescent="0.25">
      <c r="A146" s="56">
        <v>28903</v>
      </c>
      <c r="B146" t="s">
        <v>941</v>
      </c>
      <c r="C146">
        <v>1.0390000000000001</v>
      </c>
      <c r="D146">
        <v>0.97</v>
      </c>
      <c r="E146">
        <v>0.93910000000000005</v>
      </c>
      <c r="F146">
        <v>0.93910000000000005</v>
      </c>
    </row>
    <row r="147" spans="1:6" x14ac:dyDescent="0.25">
      <c r="A147" s="56">
        <v>28906</v>
      </c>
      <c r="B147" t="s">
        <v>940</v>
      </c>
      <c r="C147">
        <v>1.02</v>
      </c>
      <c r="D147">
        <v>0.97</v>
      </c>
      <c r="E147">
        <v>0.96640000000000004</v>
      </c>
      <c r="F147">
        <v>0.96640000000000004</v>
      </c>
    </row>
    <row r="148" spans="1:6" x14ac:dyDescent="0.25">
      <c r="A148" s="56">
        <v>29901</v>
      </c>
      <c r="B148" t="s">
        <v>939</v>
      </c>
      <c r="C148">
        <v>1.04</v>
      </c>
      <c r="D148">
        <v>0.97010000000000007</v>
      </c>
      <c r="E148">
        <v>0.96640000000000004</v>
      </c>
      <c r="F148">
        <v>0.96640000000000004</v>
      </c>
    </row>
    <row r="149" spans="1:6" x14ac:dyDescent="0.25">
      <c r="A149" s="56">
        <v>30901</v>
      </c>
      <c r="B149" t="s">
        <v>938</v>
      </c>
      <c r="C149">
        <v>1.17</v>
      </c>
      <c r="D149">
        <v>1.0683</v>
      </c>
      <c r="E149">
        <v>1.014</v>
      </c>
      <c r="F149">
        <v>1.014</v>
      </c>
    </row>
    <row r="150" spans="1:6" x14ac:dyDescent="0.25">
      <c r="A150" s="56">
        <v>30902</v>
      </c>
      <c r="B150" t="s">
        <v>937</v>
      </c>
      <c r="C150">
        <v>1.06</v>
      </c>
      <c r="D150">
        <v>0.99</v>
      </c>
      <c r="E150">
        <v>0.97640000000000005</v>
      </c>
      <c r="F150">
        <v>0.97640000000000005</v>
      </c>
    </row>
    <row r="151" spans="1:6" x14ac:dyDescent="0.25">
      <c r="A151" s="56">
        <v>30903</v>
      </c>
      <c r="B151" t="s">
        <v>936</v>
      </c>
      <c r="C151">
        <v>1.17</v>
      </c>
      <c r="D151">
        <v>1.0683</v>
      </c>
      <c r="E151">
        <v>1.0216000000000001</v>
      </c>
      <c r="F151">
        <v>1.0216000000000001</v>
      </c>
    </row>
    <row r="152" spans="1:6" x14ac:dyDescent="0.25">
      <c r="A152" s="56">
        <v>30906</v>
      </c>
      <c r="B152" t="s">
        <v>935</v>
      </c>
      <c r="C152">
        <v>1.17</v>
      </c>
      <c r="D152">
        <v>1.0683</v>
      </c>
      <c r="E152">
        <v>1.046</v>
      </c>
      <c r="F152">
        <v>1.046</v>
      </c>
    </row>
    <row r="153" spans="1:6" x14ac:dyDescent="0.25">
      <c r="A153" s="56">
        <v>31901</v>
      </c>
      <c r="B153" t="s">
        <v>934</v>
      </c>
      <c r="C153">
        <v>1.1525000000000003</v>
      </c>
      <c r="D153">
        <v>1.0570000000000002</v>
      </c>
      <c r="E153">
        <v>1.0254000000000001</v>
      </c>
      <c r="F153">
        <v>1.0254000000000001</v>
      </c>
    </row>
    <row r="154" spans="1:6" x14ac:dyDescent="0.25">
      <c r="A154" s="56">
        <v>31903</v>
      </c>
      <c r="B154" t="s">
        <v>933</v>
      </c>
      <c r="C154">
        <v>1.17</v>
      </c>
      <c r="D154">
        <v>1.0684</v>
      </c>
      <c r="E154">
        <v>1.0243</v>
      </c>
      <c r="F154">
        <v>1.0243</v>
      </c>
    </row>
    <row r="155" spans="1:6" x14ac:dyDescent="0.25">
      <c r="A155" s="56">
        <v>31905</v>
      </c>
      <c r="B155" t="s">
        <v>932</v>
      </c>
      <c r="C155">
        <v>1.17</v>
      </c>
      <c r="D155">
        <v>1.0683</v>
      </c>
      <c r="E155">
        <v>1.0306999999999999</v>
      </c>
      <c r="F155">
        <v>1.0306999999999999</v>
      </c>
    </row>
    <row r="156" spans="1:6" x14ac:dyDescent="0.25">
      <c r="A156" s="56">
        <v>31906</v>
      </c>
      <c r="B156" t="s">
        <v>931</v>
      </c>
      <c r="C156">
        <v>1.17</v>
      </c>
      <c r="D156">
        <v>1.0683</v>
      </c>
      <c r="E156">
        <v>1.0417000000000001</v>
      </c>
      <c r="F156">
        <v>1.0417000000000001</v>
      </c>
    </row>
    <row r="157" spans="1:6" x14ac:dyDescent="0.25">
      <c r="A157" s="56">
        <v>31909</v>
      </c>
      <c r="B157" t="s">
        <v>930</v>
      </c>
      <c r="C157">
        <v>1.0401</v>
      </c>
      <c r="D157">
        <v>0.97</v>
      </c>
      <c r="E157">
        <v>0.96640000000000004</v>
      </c>
      <c r="F157">
        <v>0.96640000000000004</v>
      </c>
    </row>
    <row r="158" spans="1:6" x14ac:dyDescent="0.25">
      <c r="A158" s="56">
        <v>31911</v>
      </c>
      <c r="B158" t="s">
        <v>929</v>
      </c>
      <c r="C158">
        <v>1.17</v>
      </c>
      <c r="D158">
        <v>1.0683</v>
      </c>
      <c r="E158">
        <v>1.0547</v>
      </c>
      <c r="F158">
        <v>1.0547</v>
      </c>
    </row>
    <row r="159" spans="1:6" x14ac:dyDescent="0.25">
      <c r="A159" s="56">
        <v>31912</v>
      </c>
      <c r="B159" t="s">
        <v>928</v>
      </c>
      <c r="C159">
        <v>1.17</v>
      </c>
      <c r="D159">
        <v>1.06</v>
      </c>
      <c r="E159">
        <v>1.0250000000000001</v>
      </c>
      <c r="F159">
        <v>1.0250000000000001</v>
      </c>
    </row>
    <row r="160" spans="1:6" x14ac:dyDescent="0.25">
      <c r="A160" s="56">
        <v>31913</v>
      </c>
      <c r="B160" t="s">
        <v>927</v>
      </c>
      <c r="C160">
        <v>1.17</v>
      </c>
      <c r="D160">
        <v>1.0683</v>
      </c>
      <c r="E160">
        <v>1.0547</v>
      </c>
      <c r="F160">
        <v>1.0547</v>
      </c>
    </row>
    <row r="161" spans="1:6" x14ac:dyDescent="0.25">
      <c r="A161" s="56">
        <v>31914</v>
      </c>
      <c r="B161" t="s">
        <v>926</v>
      </c>
      <c r="C161">
        <v>1.17</v>
      </c>
      <c r="D161">
        <v>1.0683</v>
      </c>
      <c r="E161">
        <v>1.0639000000000001</v>
      </c>
      <c r="F161">
        <v>1.0639000000000001</v>
      </c>
    </row>
    <row r="162" spans="1:6" x14ac:dyDescent="0.25">
      <c r="A162" s="56">
        <v>31916</v>
      </c>
      <c r="B162" t="s">
        <v>925</v>
      </c>
      <c r="C162">
        <v>4.9200000000000001E-2</v>
      </c>
      <c r="D162">
        <v>4.5700000000000005E-2</v>
      </c>
      <c r="E162">
        <v>4.5700000000000005E-2</v>
      </c>
      <c r="F162">
        <v>4.5700000000000005E-2</v>
      </c>
    </row>
    <row r="163" spans="1:6" x14ac:dyDescent="0.25">
      <c r="A163" s="56">
        <v>32902</v>
      </c>
      <c r="B163" t="s">
        <v>924</v>
      </c>
      <c r="C163">
        <v>1.04</v>
      </c>
      <c r="D163">
        <v>0.97</v>
      </c>
      <c r="E163">
        <v>0.94370000000000009</v>
      </c>
      <c r="F163">
        <v>0.94370000000000009</v>
      </c>
    </row>
    <row r="164" spans="1:6" x14ac:dyDescent="0.25">
      <c r="A164" s="56">
        <v>33901</v>
      </c>
      <c r="B164" t="s">
        <v>923</v>
      </c>
      <c r="C164">
        <v>1.06</v>
      </c>
      <c r="D164">
        <v>0.99</v>
      </c>
      <c r="E164">
        <v>0.97640000000000005</v>
      </c>
      <c r="F164">
        <v>0.97640000000000005</v>
      </c>
    </row>
    <row r="165" spans="1:6" x14ac:dyDescent="0.25">
      <c r="A165" s="56">
        <v>33902</v>
      </c>
      <c r="B165" t="s">
        <v>922</v>
      </c>
      <c r="C165">
        <v>1.04</v>
      </c>
      <c r="D165">
        <v>0.97</v>
      </c>
      <c r="E165">
        <v>0.95640000000000003</v>
      </c>
      <c r="F165">
        <v>0.95640000000000003</v>
      </c>
    </row>
    <row r="166" spans="1:6" x14ac:dyDescent="0.25">
      <c r="A166" s="56">
        <v>33904</v>
      </c>
      <c r="B166" t="s">
        <v>921</v>
      </c>
      <c r="C166">
        <v>1.04</v>
      </c>
      <c r="D166">
        <v>0.97</v>
      </c>
      <c r="E166">
        <v>0.96640000000000004</v>
      </c>
      <c r="F166">
        <v>0.96640000000000004</v>
      </c>
    </row>
    <row r="167" spans="1:6" x14ac:dyDescent="0.25">
      <c r="A167" s="56">
        <v>34901</v>
      </c>
      <c r="B167" t="s">
        <v>920</v>
      </c>
      <c r="C167">
        <v>1.17</v>
      </c>
      <c r="D167">
        <v>1.0683</v>
      </c>
      <c r="E167">
        <v>1.0547</v>
      </c>
      <c r="F167">
        <v>1.0547</v>
      </c>
    </row>
    <row r="168" spans="1:6" x14ac:dyDescent="0.25">
      <c r="A168" s="56">
        <v>34902</v>
      </c>
      <c r="B168" t="s">
        <v>919</v>
      </c>
      <c r="C168">
        <v>1.17</v>
      </c>
      <c r="D168">
        <v>1.0684</v>
      </c>
      <c r="E168">
        <v>1.0261</v>
      </c>
      <c r="F168">
        <v>1.0261</v>
      </c>
    </row>
    <row r="169" spans="1:6" x14ac:dyDescent="0.25">
      <c r="A169" s="56">
        <v>34903</v>
      </c>
      <c r="B169" t="s">
        <v>918</v>
      </c>
      <c r="C169">
        <v>1.119</v>
      </c>
      <c r="D169">
        <v>1.0353000000000001</v>
      </c>
      <c r="E169">
        <v>1.0217000000000001</v>
      </c>
      <c r="F169">
        <v>1.0217000000000001</v>
      </c>
    </row>
    <row r="170" spans="1:6" x14ac:dyDescent="0.25">
      <c r="A170" s="56">
        <v>34905</v>
      </c>
      <c r="B170" t="s">
        <v>917</v>
      </c>
      <c r="C170">
        <v>1.17</v>
      </c>
      <c r="D170">
        <v>1.0683</v>
      </c>
      <c r="E170">
        <v>1.0547</v>
      </c>
      <c r="F170">
        <v>1.0547</v>
      </c>
    </row>
    <row r="171" spans="1:6" x14ac:dyDescent="0.25">
      <c r="A171" s="56">
        <v>34906</v>
      </c>
      <c r="B171" t="s">
        <v>916</v>
      </c>
      <c r="C171">
        <v>1.0401</v>
      </c>
      <c r="D171">
        <v>0.97</v>
      </c>
      <c r="E171">
        <v>0.96640000000000004</v>
      </c>
      <c r="F171">
        <v>0.96640000000000004</v>
      </c>
    </row>
    <row r="172" spans="1:6" x14ac:dyDescent="0.25">
      <c r="A172" s="56">
        <v>34907</v>
      </c>
      <c r="B172" t="s">
        <v>915</v>
      </c>
      <c r="C172">
        <v>1.17</v>
      </c>
      <c r="D172">
        <v>1.0683</v>
      </c>
      <c r="E172">
        <v>1.0467</v>
      </c>
      <c r="F172">
        <v>1.0467</v>
      </c>
    </row>
    <row r="173" spans="1:6" x14ac:dyDescent="0.25">
      <c r="A173" s="56">
        <v>34909</v>
      </c>
      <c r="B173" t="s">
        <v>914</v>
      </c>
      <c r="C173">
        <v>1.17</v>
      </c>
      <c r="D173">
        <v>1.0683</v>
      </c>
      <c r="E173">
        <v>1.0403</v>
      </c>
      <c r="F173">
        <v>1.0403</v>
      </c>
    </row>
    <row r="174" spans="1:6" x14ac:dyDescent="0.25">
      <c r="A174" s="56">
        <v>35901</v>
      </c>
      <c r="B174" t="s">
        <v>913</v>
      </c>
      <c r="C174">
        <v>1.04</v>
      </c>
      <c r="D174">
        <v>0.97</v>
      </c>
      <c r="E174">
        <v>0.96640000000000004</v>
      </c>
      <c r="F174">
        <v>0.96640000000000004</v>
      </c>
    </row>
    <row r="175" spans="1:6" x14ac:dyDescent="0.25">
      <c r="A175" s="56">
        <v>35902</v>
      </c>
      <c r="B175" t="s">
        <v>912</v>
      </c>
      <c r="C175">
        <v>1.17</v>
      </c>
      <c r="D175">
        <v>1.0683</v>
      </c>
      <c r="E175">
        <v>1.0547</v>
      </c>
      <c r="F175">
        <v>1.0547</v>
      </c>
    </row>
    <row r="176" spans="1:6" x14ac:dyDescent="0.25">
      <c r="A176" s="56">
        <v>35903</v>
      </c>
      <c r="B176" t="s">
        <v>911</v>
      </c>
      <c r="C176">
        <v>1.17</v>
      </c>
      <c r="D176">
        <v>1.0683</v>
      </c>
      <c r="E176">
        <v>1.0494000000000001</v>
      </c>
      <c r="F176">
        <v>1.0494000000000001</v>
      </c>
    </row>
    <row r="177" spans="1:6" x14ac:dyDescent="0.25">
      <c r="A177" s="56">
        <v>36901</v>
      </c>
      <c r="B177" t="s">
        <v>910</v>
      </c>
      <c r="C177">
        <v>1.06</v>
      </c>
      <c r="D177">
        <v>0.99</v>
      </c>
      <c r="E177">
        <v>0.97640000000000005</v>
      </c>
      <c r="F177">
        <v>0.97640000000000005</v>
      </c>
    </row>
    <row r="178" spans="1:6" x14ac:dyDescent="0.25">
      <c r="A178" s="56">
        <v>36902</v>
      </c>
      <c r="B178" t="s">
        <v>909</v>
      </c>
      <c r="C178">
        <v>1.06</v>
      </c>
      <c r="D178">
        <v>0.99</v>
      </c>
      <c r="E178">
        <v>0.88470000000000004</v>
      </c>
      <c r="F178">
        <v>0.88470000000000004</v>
      </c>
    </row>
    <row r="179" spans="1:6" x14ac:dyDescent="0.25">
      <c r="A179" s="56">
        <v>36903</v>
      </c>
      <c r="B179" t="s">
        <v>908</v>
      </c>
      <c r="C179">
        <v>1.17</v>
      </c>
      <c r="D179">
        <v>1.0683</v>
      </c>
      <c r="E179">
        <v>1.0548</v>
      </c>
      <c r="F179">
        <v>1.0548</v>
      </c>
    </row>
    <row r="180" spans="1:6" x14ac:dyDescent="0.25">
      <c r="A180" s="56">
        <v>37901</v>
      </c>
      <c r="B180" t="s">
        <v>907</v>
      </c>
      <c r="C180">
        <v>1.04</v>
      </c>
      <c r="D180">
        <v>1.0683</v>
      </c>
      <c r="E180">
        <v>1.0645</v>
      </c>
      <c r="F180">
        <v>1.0645</v>
      </c>
    </row>
    <row r="181" spans="1:6" x14ac:dyDescent="0.25">
      <c r="A181" s="56">
        <v>37904</v>
      </c>
      <c r="B181" t="s">
        <v>906</v>
      </c>
      <c r="C181">
        <v>1.04</v>
      </c>
      <c r="D181">
        <v>0.97</v>
      </c>
      <c r="E181">
        <v>0.96350000000000002</v>
      </c>
      <c r="F181">
        <v>0.96350000000000002</v>
      </c>
    </row>
    <row r="182" spans="1:6" x14ac:dyDescent="0.25">
      <c r="A182" s="56">
        <v>37907</v>
      </c>
      <c r="B182" t="s">
        <v>905</v>
      </c>
      <c r="C182">
        <v>1.04</v>
      </c>
      <c r="D182">
        <v>0.97</v>
      </c>
      <c r="E182">
        <v>0.96640000000000004</v>
      </c>
      <c r="F182">
        <v>0.96640000000000004</v>
      </c>
    </row>
    <row r="183" spans="1:6" x14ac:dyDescent="0.25">
      <c r="A183" s="56">
        <v>37908</v>
      </c>
      <c r="B183" t="s">
        <v>904</v>
      </c>
      <c r="C183">
        <v>1.17</v>
      </c>
      <c r="D183">
        <v>1.0683</v>
      </c>
      <c r="E183">
        <v>1.0203</v>
      </c>
      <c r="F183">
        <v>1.0203</v>
      </c>
    </row>
    <row r="184" spans="1:6" x14ac:dyDescent="0.25">
      <c r="A184" s="56">
        <v>37909</v>
      </c>
      <c r="B184" t="s">
        <v>903</v>
      </c>
      <c r="C184">
        <v>1.17</v>
      </c>
      <c r="D184">
        <v>1.0683</v>
      </c>
      <c r="E184">
        <v>1.0547</v>
      </c>
      <c r="F184">
        <v>1.0547</v>
      </c>
    </row>
    <row r="185" spans="1:6" x14ac:dyDescent="0.25">
      <c r="A185" s="56">
        <v>39902</v>
      </c>
      <c r="B185" t="s">
        <v>901</v>
      </c>
      <c r="C185">
        <v>1.04</v>
      </c>
      <c r="D185">
        <v>0.97</v>
      </c>
      <c r="E185">
        <v>0.96640000000000004</v>
      </c>
      <c r="F185">
        <v>0.96640000000000004</v>
      </c>
    </row>
    <row r="186" spans="1:6" x14ac:dyDescent="0.25">
      <c r="A186" s="56">
        <v>39903</v>
      </c>
      <c r="B186" t="s">
        <v>900</v>
      </c>
      <c r="C186">
        <v>1.17</v>
      </c>
      <c r="D186">
        <v>1.0683</v>
      </c>
      <c r="E186">
        <v>1.0185999999999999</v>
      </c>
      <c r="F186">
        <v>1.0185999999999999</v>
      </c>
    </row>
    <row r="187" spans="1:6" x14ac:dyDescent="0.25">
      <c r="A187" s="56">
        <v>39904</v>
      </c>
      <c r="B187" t="s">
        <v>899</v>
      </c>
      <c r="C187">
        <v>1.17</v>
      </c>
      <c r="D187">
        <v>1.0683</v>
      </c>
      <c r="E187">
        <v>1.0547</v>
      </c>
      <c r="F187">
        <v>1.0547</v>
      </c>
    </row>
    <row r="188" spans="1:6" x14ac:dyDescent="0.25">
      <c r="A188" s="56">
        <v>39905</v>
      </c>
      <c r="B188" t="s">
        <v>411</v>
      </c>
      <c r="C188">
        <v>1.04</v>
      </c>
      <c r="D188">
        <v>0.97</v>
      </c>
      <c r="E188">
        <v>0.96640000000000004</v>
      </c>
      <c r="F188">
        <v>0.96640000000000004</v>
      </c>
    </row>
    <row r="189" spans="1:6" x14ac:dyDescent="0.25">
      <c r="A189" s="56">
        <v>40901</v>
      </c>
      <c r="B189" t="s">
        <v>898</v>
      </c>
      <c r="C189">
        <v>1.04</v>
      </c>
      <c r="D189">
        <v>0.97</v>
      </c>
      <c r="E189">
        <v>0.96640000000000004</v>
      </c>
      <c r="F189">
        <v>0.96640000000000004</v>
      </c>
    </row>
    <row r="190" spans="1:6" x14ac:dyDescent="0.25">
      <c r="A190" s="56">
        <v>40902</v>
      </c>
      <c r="B190" t="s">
        <v>897</v>
      </c>
      <c r="C190">
        <v>1.04</v>
      </c>
      <c r="D190">
        <v>0.97</v>
      </c>
      <c r="E190">
        <v>0.96640000000000004</v>
      </c>
      <c r="F190">
        <v>0.96640000000000004</v>
      </c>
    </row>
    <row r="191" spans="1:6" x14ac:dyDescent="0.25">
      <c r="A191" s="56">
        <v>41901</v>
      </c>
      <c r="B191" t="s">
        <v>896</v>
      </c>
      <c r="C191">
        <v>1.08</v>
      </c>
      <c r="D191">
        <v>1.01</v>
      </c>
      <c r="E191">
        <v>0.99640000000000006</v>
      </c>
      <c r="F191">
        <v>0.99640000000000006</v>
      </c>
    </row>
    <row r="192" spans="1:6" x14ac:dyDescent="0.25">
      <c r="A192" s="56">
        <v>41902</v>
      </c>
      <c r="B192" t="s">
        <v>895</v>
      </c>
      <c r="C192">
        <v>1.04</v>
      </c>
      <c r="D192">
        <v>0.97</v>
      </c>
      <c r="E192">
        <v>0.96640000000000004</v>
      </c>
      <c r="F192">
        <v>0.96640000000000004</v>
      </c>
    </row>
    <row r="193" spans="1:6" x14ac:dyDescent="0.25">
      <c r="A193" s="56">
        <v>42901</v>
      </c>
      <c r="B193" t="s">
        <v>894</v>
      </c>
      <c r="C193">
        <v>1.17</v>
      </c>
      <c r="D193">
        <v>1.0684</v>
      </c>
      <c r="E193">
        <v>1.0547</v>
      </c>
      <c r="F193">
        <v>1.0547</v>
      </c>
    </row>
    <row r="194" spans="1:6" x14ac:dyDescent="0.25">
      <c r="A194" s="56">
        <v>42905</v>
      </c>
      <c r="B194" t="s">
        <v>892</v>
      </c>
      <c r="C194">
        <v>1.17</v>
      </c>
      <c r="D194">
        <v>1.0683</v>
      </c>
      <c r="E194">
        <v>1.0547</v>
      </c>
      <c r="F194">
        <v>1.0547</v>
      </c>
    </row>
    <row r="195" spans="1:6" x14ac:dyDescent="0.25">
      <c r="A195" s="56">
        <v>43901</v>
      </c>
      <c r="B195" t="s">
        <v>891</v>
      </c>
      <c r="C195">
        <v>1.1400000000000001</v>
      </c>
      <c r="D195">
        <v>1.0488999999999999</v>
      </c>
      <c r="E195">
        <v>1.0225</v>
      </c>
      <c r="F195">
        <v>1.0225</v>
      </c>
    </row>
    <row r="196" spans="1:6" x14ac:dyDescent="0.25">
      <c r="A196" s="56">
        <v>43902</v>
      </c>
      <c r="B196" t="s">
        <v>890</v>
      </c>
      <c r="C196">
        <v>1.17</v>
      </c>
      <c r="D196">
        <v>1.0683</v>
      </c>
      <c r="E196">
        <v>0.97460000000000002</v>
      </c>
      <c r="F196">
        <v>0.97460000000000002</v>
      </c>
    </row>
    <row r="197" spans="1:6" x14ac:dyDescent="0.25">
      <c r="A197" s="56">
        <v>43903</v>
      </c>
      <c r="B197" t="s">
        <v>889</v>
      </c>
      <c r="C197">
        <v>1.1400000000000001</v>
      </c>
      <c r="D197">
        <v>1.0488999999999999</v>
      </c>
      <c r="E197">
        <v>0.98320000000000007</v>
      </c>
      <c r="F197">
        <v>0.98320000000000007</v>
      </c>
    </row>
    <row r="198" spans="1:6" x14ac:dyDescent="0.25">
      <c r="A198" s="56">
        <v>43904</v>
      </c>
      <c r="B198" t="s">
        <v>888</v>
      </c>
      <c r="C198">
        <v>1.17</v>
      </c>
      <c r="D198">
        <v>1.0683</v>
      </c>
      <c r="E198">
        <v>1.0019</v>
      </c>
      <c r="F198">
        <v>1.0019</v>
      </c>
    </row>
    <row r="199" spans="1:6" x14ac:dyDescent="0.25">
      <c r="A199" s="56">
        <v>43905</v>
      </c>
      <c r="B199" t="s">
        <v>887</v>
      </c>
      <c r="C199">
        <v>1.17</v>
      </c>
      <c r="D199">
        <v>1.0683</v>
      </c>
      <c r="E199">
        <v>1.0402</v>
      </c>
      <c r="F199">
        <v>1.0402</v>
      </c>
    </row>
    <row r="200" spans="1:6" x14ac:dyDescent="0.25">
      <c r="A200" s="56">
        <v>43907</v>
      </c>
      <c r="B200" t="s">
        <v>886</v>
      </c>
      <c r="C200">
        <v>1.17</v>
      </c>
      <c r="D200">
        <v>1.0683</v>
      </c>
      <c r="E200">
        <v>1.0547</v>
      </c>
      <c r="F200">
        <v>1.0547</v>
      </c>
    </row>
    <row r="201" spans="1:6" x14ac:dyDescent="0.25">
      <c r="A201" s="56">
        <v>43908</v>
      </c>
      <c r="B201" t="s">
        <v>885</v>
      </c>
      <c r="C201">
        <v>1.17</v>
      </c>
      <c r="D201">
        <v>1.0683</v>
      </c>
      <c r="E201">
        <v>0.96300000000000008</v>
      </c>
      <c r="F201">
        <v>0.96300000000000008</v>
      </c>
    </row>
    <row r="202" spans="1:6" x14ac:dyDescent="0.25">
      <c r="A202" s="56">
        <v>43910</v>
      </c>
      <c r="B202" t="s">
        <v>884</v>
      </c>
      <c r="C202">
        <v>1.17</v>
      </c>
      <c r="D202">
        <v>1.0683</v>
      </c>
      <c r="E202">
        <v>1.0548</v>
      </c>
      <c r="F202">
        <v>1.0548</v>
      </c>
    </row>
    <row r="203" spans="1:6" x14ac:dyDescent="0.25">
      <c r="A203" s="56">
        <v>43911</v>
      </c>
      <c r="B203" t="s">
        <v>883</v>
      </c>
      <c r="C203">
        <v>1.17</v>
      </c>
      <c r="D203">
        <v>1.0683</v>
      </c>
      <c r="E203">
        <v>0.9698</v>
      </c>
      <c r="F203">
        <v>0.9698</v>
      </c>
    </row>
    <row r="204" spans="1:6" x14ac:dyDescent="0.25">
      <c r="A204" s="56">
        <v>43912</v>
      </c>
      <c r="B204" t="s">
        <v>882</v>
      </c>
      <c r="C204">
        <v>1.17</v>
      </c>
      <c r="D204">
        <v>1.0683</v>
      </c>
      <c r="E204">
        <v>0.99270000000000003</v>
      </c>
      <c r="F204">
        <v>0.99270000000000003</v>
      </c>
    </row>
    <row r="205" spans="1:6" x14ac:dyDescent="0.25">
      <c r="A205" s="56">
        <v>43914</v>
      </c>
      <c r="B205" t="s">
        <v>175</v>
      </c>
      <c r="C205">
        <v>1.17</v>
      </c>
      <c r="D205">
        <v>1.0684</v>
      </c>
      <c r="E205">
        <v>1.0505</v>
      </c>
      <c r="F205">
        <v>1.0505</v>
      </c>
    </row>
    <row r="206" spans="1:6" x14ac:dyDescent="0.25">
      <c r="A206" s="56">
        <v>43917</v>
      </c>
      <c r="B206" t="s">
        <v>881</v>
      </c>
      <c r="C206">
        <v>1.17</v>
      </c>
      <c r="D206">
        <v>1.0683</v>
      </c>
      <c r="E206">
        <v>1.024</v>
      </c>
      <c r="F206">
        <v>1.024</v>
      </c>
    </row>
    <row r="207" spans="1:6" x14ac:dyDescent="0.25">
      <c r="A207" s="56">
        <v>43918</v>
      </c>
      <c r="B207" t="s">
        <v>880</v>
      </c>
      <c r="C207">
        <v>1.17</v>
      </c>
      <c r="D207">
        <v>1.0683</v>
      </c>
      <c r="E207">
        <v>0.98620000000000008</v>
      </c>
      <c r="F207">
        <v>0.98620000000000008</v>
      </c>
    </row>
    <row r="208" spans="1:6" x14ac:dyDescent="0.25">
      <c r="A208" s="56">
        <v>43919</v>
      </c>
      <c r="B208" t="s">
        <v>879</v>
      </c>
      <c r="C208">
        <v>1.17</v>
      </c>
      <c r="D208">
        <v>1.0683</v>
      </c>
      <c r="E208">
        <v>1.0547</v>
      </c>
      <c r="F208">
        <v>1.0547</v>
      </c>
    </row>
    <row r="209" spans="1:6" x14ac:dyDescent="0.25">
      <c r="A209" s="56">
        <v>44902</v>
      </c>
      <c r="B209" t="s">
        <v>878</v>
      </c>
      <c r="C209">
        <v>1.04</v>
      </c>
      <c r="D209">
        <v>0.97</v>
      </c>
      <c r="E209">
        <v>0.94540000000000002</v>
      </c>
      <c r="F209">
        <v>0.94540000000000002</v>
      </c>
    </row>
    <row r="210" spans="1:6" x14ac:dyDescent="0.25">
      <c r="A210" s="56">
        <v>45902</v>
      </c>
      <c r="B210" t="s">
        <v>877</v>
      </c>
      <c r="C210">
        <v>1.04</v>
      </c>
      <c r="D210">
        <v>0.97</v>
      </c>
      <c r="E210">
        <v>0.96030000000000004</v>
      </c>
      <c r="F210">
        <v>0.96030000000000004</v>
      </c>
    </row>
    <row r="211" spans="1:6" x14ac:dyDescent="0.25">
      <c r="A211" s="56">
        <v>45903</v>
      </c>
      <c r="B211" t="s">
        <v>876</v>
      </c>
      <c r="C211">
        <v>1.04</v>
      </c>
      <c r="D211">
        <v>0.97</v>
      </c>
      <c r="E211">
        <v>0.96640000000000004</v>
      </c>
      <c r="F211">
        <v>0.96640000000000004</v>
      </c>
    </row>
    <row r="212" spans="1:6" x14ac:dyDescent="0.25">
      <c r="A212" s="56">
        <v>45905</v>
      </c>
      <c r="B212" t="s">
        <v>875</v>
      </c>
      <c r="C212">
        <v>1.04</v>
      </c>
      <c r="D212">
        <v>0.97</v>
      </c>
      <c r="E212">
        <v>0.9536</v>
      </c>
      <c r="F212">
        <v>0.9536</v>
      </c>
    </row>
    <row r="213" spans="1:6" x14ac:dyDescent="0.25">
      <c r="A213" s="56">
        <v>46901</v>
      </c>
      <c r="B213" t="s">
        <v>874</v>
      </c>
      <c r="C213">
        <v>1.04</v>
      </c>
      <c r="D213">
        <v>0.97</v>
      </c>
      <c r="E213">
        <v>0.89750000000000008</v>
      </c>
      <c r="F213">
        <v>0.89750000000000008</v>
      </c>
    </row>
    <row r="214" spans="1:6" x14ac:dyDescent="0.25">
      <c r="A214" s="56">
        <v>46902</v>
      </c>
      <c r="B214" t="s">
        <v>873</v>
      </c>
      <c r="C214">
        <v>1.04</v>
      </c>
      <c r="D214">
        <v>0.97</v>
      </c>
      <c r="E214">
        <v>0.92570000000000008</v>
      </c>
      <c r="F214">
        <v>0.92570000000000008</v>
      </c>
    </row>
    <row r="215" spans="1:6" x14ac:dyDescent="0.25">
      <c r="A215" s="56">
        <v>47901</v>
      </c>
      <c r="B215" t="s">
        <v>872</v>
      </c>
      <c r="C215">
        <v>1.17</v>
      </c>
      <c r="D215">
        <v>1.0683</v>
      </c>
      <c r="E215">
        <v>1.0384</v>
      </c>
      <c r="F215">
        <v>1.0384</v>
      </c>
    </row>
    <row r="216" spans="1:6" x14ac:dyDescent="0.25">
      <c r="A216" s="56">
        <v>47902</v>
      </c>
      <c r="B216" t="s">
        <v>871</v>
      </c>
      <c r="C216">
        <v>1.1300000000000001</v>
      </c>
      <c r="D216">
        <v>1.0424</v>
      </c>
      <c r="E216">
        <v>1.0288000000000002</v>
      </c>
      <c r="F216">
        <v>1.0288000000000002</v>
      </c>
    </row>
    <row r="217" spans="1:6" x14ac:dyDescent="0.25">
      <c r="A217" s="56">
        <v>47903</v>
      </c>
      <c r="B217" t="s">
        <v>870</v>
      </c>
      <c r="C217">
        <v>1.17</v>
      </c>
      <c r="D217">
        <v>1.0683</v>
      </c>
      <c r="E217">
        <v>0.97520000000000007</v>
      </c>
      <c r="F217">
        <v>0.97520000000000007</v>
      </c>
    </row>
    <row r="218" spans="1:6" x14ac:dyDescent="0.25">
      <c r="A218" s="56">
        <v>47905</v>
      </c>
      <c r="B218" t="s">
        <v>869</v>
      </c>
      <c r="C218">
        <v>1.04</v>
      </c>
      <c r="D218">
        <v>0.97</v>
      </c>
      <c r="E218">
        <v>0.92</v>
      </c>
      <c r="F218">
        <v>0.92</v>
      </c>
    </row>
    <row r="219" spans="1:6" x14ac:dyDescent="0.25">
      <c r="A219" s="56">
        <v>48901</v>
      </c>
      <c r="B219" t="s">
        <v>868</v>
      </c>
      <c r="C219">
        <v>1.04</v>
      </c>
      <c r="D219">
        <v>0.97</v>
      </c>
      <c r="E219">
        <v>0.87470000000000003</v>
      </c>
      <c r="F219">
        <v>0.87470000000000003</v>
      </c>
    </row>
    <row r="220" spans="1:6" x14ac:dyDescent="0.25">
      <c r="A220" s="56">
        <v>48903</v>
      </c>
      <c r="B220" t="s">
        <v>867</v>
      </c>
      <c r="C220">
        <v>1.1599999999999997</v>
      </c>
      <c r="D220">
        <v>1.0618000000000001</v>
      </c>
      <c r="E220">
        <v>0.95650000000000002</v>
      </c>
      <c r="F220">
        <v>0.95650000000000002</v>
      </c>
    </row>
    <row r="221" spans="1:6" x14ac:dyDescent="0.25">
      <c r="A221" s="56">
        <v>49901</v>
      </c>
      <c r="B221" t="s">
        <v>866</v>
      </c>
      <c r="C221">
        <v>1.17</v>
      </c>
      <c r="D221">
        <v>1.0684</v>
      </c>
      <c r="E221">
        <v>1.0216000000000001</v>
      </c>
      <c r="F221">
        <v>1.0216000000000001</v>
      </c>
    </row>
    <row r="222" spans="1:6" x14ac:dyDescent="0.25">
      <c r="A222" s="56">
        <v>49902</v>
      </c>
      <c r="B222" t="s">
        <v>865</v>
      </c>
      <c r="C222">
        <v>1.04</v>
      </c>
      <c r="D222">
        <v>0.97</v>
      </c>
      <c r="E222">
        <v>0.96640000000000004</v>
      </c>
      <c r="F222">
        <v>0.96640000000000004</v>
      </c>
    </row>
    <row r="223" spans="1:6" x14ac:dyDescent="0.25">
      <c r="A223" s="56">
        <v>49903</v>
      </c>
      <c r="B223" t="s">
        <v>603</v>
      </c>
      <c r="C223">
        <v>1.1200000000000001</v>
      </c>
      <c r="D223">
        <v>1.0350000000000001</v>
      </c>
      <c r="E223">
        <v>1.0214000000000001</v>
      </c>
      <c r="F223">
        <v>1.0214000000000001</v>
      </c>
    </row>
    <row r="224" spans="1:6" x14ac:dyDescent="0.25">
      <c r="A224" s="56">
        <v>49905</v>
      </c>
      <c r="B224" t="s">
        <v>864</v>
      </c>
      <c r="C224">
        <v>1.04</v>
      </c>
      <c r="D224">
        <v>0.97</v>
      </c>
      <c r="E224">
        <v>0.90280000000000005</v>
      </c>
      <c r="F224">
        <v>0.90280000000000005</v>
      </c>
    </row>
    <row r="225" spans="1:6" x14ac:dyDescent="0.25">
      <c r="A225" s="56">
        <v>49906</v>
      </c>
      <c r="B225" t="s">
        <v>863</v>
      </c>
      <c r="C225">
        <v>1.04</v>
      </c>
      <c r="D225">
        <v>0.97</v>
      </c>
      <c r="E225">
        <v>0.96640000000000004</v>
      </c>
      <c r="F225">
        <v>0.96640000000000004</v>
      </c>
    </row>
    <row r="226" spans="1:6" x14ac:dyDescent="0.25">
      <c r="A226" s="56">
        <v>49907</v>
      </c>
      <c r="B226" t="s">
        <v>862</v>
      </c>
      <c r="C226">
        <v>1.04</v>
      </c>
      <c r="D226">
        <v>0.97</v>
      </c>
      <c r="E226">
        <v>0.96640000000000004</v>
      </c>
      <c r="F226">
        <v>0.96640000000000004</v>
      </c>
    </row>
    <row r="227" spans="1:6" x14ac:dyDescent="0.25">
      <c r="A227" s="56">
        <v>49908</v>
      </c>
      <c r="B227" t="s">
        <v>861</v>
      </c>
      <c r="C227">
        <v>1.04</v>
      </c>
      <c r="D227">
        <v>0.97</v>
      </c>
      <c r="E227">
        <v>0.96640000000000004</v>
      </c>
      <c r="F227">
        <v>0.96640000000000004</v>
      </c>
    </row>
    <row r="228" spans="1:6" x14ac:dyDescent="0.25">
      <c r="A228" s="56">
        <v>49909</v>
      </c>
      <c r="B228" t="s">
        <v>860</v>
      </c>
      <c r="C228">
        <v>1.04</v>
      </c>
      <c r="D228">
        <v>0.97</v>
      </c>
      <c r="E228">
        <v>0.8931</v>
      </c>
      <c r="F228">
        <v>0.8931</v>
      </c>
    </row>
    <row r="229" spans="1:6" x14ac:dyDescent="0.25">
      <c r="A229" s="56">
        <v>50901</v>
      </c>
      <c r="B229" t="s">
        <v>859</v>
      </c>
      <c r="C229">
        <v>1.04</v>
      </c>
      <c r="D229">
        <v>0.97</v>
      </c>
      <c r="E229">
        <v>0.93130000000000002</v>
      </c>
      <c r="F229">
        <v>0.93130000000000002</v>
      </c>
    </row>
    <row r="230" spans="1:6" x14ac:dyDescent="0.25">
      <c r="A230" s="56">
        <v>50902</v>
      </c>
      <c r="B230" t="s">
        <v>858</v>
      </c>
      <c r="C230">
        <v>1.04</v>
      </c>
      <c r="D230">
        <v>0.97</v>
      </c>
      <c r="E230">
        <v>0.9375</v>
      </c>
      <c r="F230">
        <v>0.9375</v>
      </c>
    </row>
    <row r="231" spans="1:6" x14ac:dyDescent="0.25">
      <c r="A231" s="56">
        <v>50904</v>
      </c>
      <c r="B231" t="s">
        <v>857</v>
      </c>
      <c r="C231">
        <v>1.17</v>
      </c>
      <c r="D231">
        <v>1.0683</v>
      </c>
      <c r="E231">
        <v>0.97100000000000009</v>
      </c>
      <c r="F231">
        <v>0.97100000000000009</v>
      </c>
    </row>
    <row r="232" spans="1:6" x14ac:dyDescent="0.25">
      <c r="A232" s="56">
        <v>50909</v>
      </c>
      <c r="B232" t="s">
        <v>856</v>
      </c>
      <c r="C232">
        <v>1.17</v>
      </c>
      <c r="D232">
        <v>1.0684</v>
      </c>
      <c r="E232">
        <v>1.0154000000000001</v>
      </c>
      <c r="F232">
        <v>1.0154000000000001</v>
      </c>
    </row>
    <row r="233" spans="1:6" x14ac:dyDescent="0.25">
      <c r="A233" s="56">
        <v>50910</v>
      </c>
      <c r="B233" t="s">
        <v>855</v>
      </c>
      <c r="C233">
        <v>1.17</v>
      </c>
      <c r="D233">
        <v>1.0683</v>
      </c>
      <c r="E233">
        <v>1.0524</v>
      </c>
      <c r="F233">
        <v>1.0524</v>
      </c>
    </row>
    <row r="234" spans="1:6" x14ac:dyDescent="0.25">
      <c r="A234" s="56">
        <v>51901</v>
      </c>
      <c r="B234" t="s">
        <v>854</v>
      </c>
      <c r="C234">
        <v>1.04</v>
      </c>
      <c r="D234">
        <v>0.97</v>
      </c>
      <c r="E234">
        <v>0.96640000000000004</v>
      </c>
      <c r="F234">
        <v>0.96640000000000004</v>
      </c>
    </row>
    <row r="235" spans="1:6" x14ac:dyDescent="0.25">
      <c r="A235" s="56">
        <v>52901</v>
      </c>
      <c r="B235" t="s">
        <v>853</v>
      </c>
      <c r="C235">
        <v>1.06</v>
      </c>
      <c r="D235">
        <v>0.99</v>
      </c>
      <c r="E235">
        <v>0.8861</v>
      </c>
      <c r="F235">
        <v>0.8861</v>
      </c>
    </row>
    <row r="236" spans="1:6" x14ac:dyDescent="0.25">
      <c r="A236" s="56">
        <v>53001</v>
      </c>
      <c r="B236" t="s">
        <v>852</v>
      </c>
      <c r="C236">
        <v>1.06</v>
      </c>
      <c r="D236">
        <v>0.99</v>
      </c>
      <c r="E236">
        <v>0.89510000000000001</v>
      </c>
      <c r="F236">
        <v>0.89510000000000001</v>
      </c>
    </row>
    <row r="237" spans="1:6" x14ac:dyDescent="0.25">
      <c r="A237" s="56">
        <v>54901</v>
      </c>
      <c r="B237" t="s">
        <v>851</v>
      </c>
      <c r="C237">
        <v>1.08</v>
      </c>
      <c r="D237">
        <v>1.01</v>
      </c>
      <c r="E237">
        <v>0.99640000000000006</v>
      </c>
      <c r="F237">
        <v>0.99640000000000006</v>
      </c>
    </row>
    <row r="238" spans="1:6" x14ac:dyDescent="0.25">
      <c r="A238" s="56">
        <v>54902</v>
      </c>
      <c r="B238" t="s">
        <v>850</v>
      </c>
      <c r="C238">
        <v>1.0271000000000001</v>
      </c>
      <c r="D238">
        <v>0.97</v>
      </c>
      <c r="E238">
        <v>0.96640000000000004</v>
      </c>
      <c r="F238">
        <v>0.96640000000000004</v>
      </c>
    </row>
    <row r="239" spans="1:6" x14ac:dyDescent="0.25">
      <c r="A239" s="56">
        <v>54903</v>
      </c>
      <c r="B239" t="s">
        <v>849</v>
      </c>
      <c r="C239">
        <v>1.04</v>
      </c>
      <c r="D239">
        <v>0.97</v>
      </c>
      <c r="E239">
        <v>0.96640000000000004</v>
      </c>
      <c r="F239">
        <v>0.96640000000000004</v>
      </c>
    </row>
    <row r="240" spans="1:6" x14ac:dyDescent="0.25">
      <c r="A240" s="56">
        <v>55901</v>
      </c>
      <c r="B240" t="s">
        <v>848</v>
      </c>
      <c r="C240">
        <v>1.04</v>
      </c>
      <c r="D240">
        <v>0.97</v>
      </c>
      <c r="E240">
        <v>0.86470000000000002</v>
      </c>
      <c r="F240">
        <v>0.86470000000000002</v>
      </c>
    </row>
    <row r="241" spans="1:6" x14ac:dyDescent="0.25">
      <c r="A241" s="56">
        <v>56901</v>
      </c>
      <c r="B241" t="s">
        <v>847</v>
      </c>
      <c r="C241">
        <v>1.04</v>
      </c>
      <c r="D241">
        <v>0.97</v>
      </c>
      <c r="E241">
        <v>0.93830000000000002</v>
      </c>
      <c r="F241">
        <v>0.93830000000000002</v>
      </c>
    </row>
    <row r="242" spans="1:6" x14ac:dyDescent="0.25">
      <c r="A242" s="56">
        <v>56902</v>
      </c>
      <c r="B242" t="s">
        <v>846</v>
      </c>
      <c r="C242">
        <v>1.17</v>
      </c>
      <c r="D242">
        <v>1.0683</v>
      </c>
      <c r="E242">
        <v>1.0547</v>
      </c>
      <c r="F242">
        <v>1.0547</v>
      </c>
    </row>
    <row r="243" spans="1:6" x14ac:dyDescent="0.25">
      <c r="A243" s="56">
        <v>57903</v>
      </c>
      <c r="B243" t="s">
        <v>845</v>
      </c>
      <c r="C243">
        <v>1.17</v>
      </c>
      <c r="D243">
        <v>1.0683</v>
      </c>
      <c r="E243">
        <v>1.0547</v>
      </c>
      <c r="F243">
        <v>1.0547</v>
      </c>
    </row>
    <row r="244" spans="1:6" x14ac:dyDescent="0.25">
      <c r="A244" s="56">
        <v>57904</v>
      </c>
      <c r="B244" t="s">
        <v>844</v>
      </c>
      <c r="C244">
        <v>1.04</v>
      </c>
      <c r="D244">
        <v>0.97</v>
      </c>
      <c r="E244">
        <v>0.94730000000000003</v>
      </c>
      <c r="F244">
        <v>0.94730000000000003</v>
      </c>
    </row>
    <row r="245" spans="1:6" x14ac:dyDescent="0.25">
      <c r="A245" s="56">
        <v>57905</v>
      </c>
      <c r="B245" t="s">
        <v>843</v>
      </c>
      <c r="C245">
        <v>1.17</v>
      </c>
      <c r="D245">
        <v>1.0683</v>
      </c>
      <c r="E245">
        <v>1.0547</v>
      </c>
      <c r="F245">
        <v>1.0547</v>
      </c>
    </row>
    <row r="246" spans="1:6" x14ac:dyDescent="0.25">
      <c r="A246" s="56">
        <v>57906</v>
      </c>
      <c r="B246" t="s">
        <v>842</v>
      </c>
      <c r="C246">
        <v>1.17</v>
      </c>
      <c r="D246">
        <v>1.0683</v>
      </c>
      <c r="E246">
        <v>1.0547</v>
      </c>
      <c r="F246">
        <v>1.0547</v>
      </c>
    </row>
    <row r="247" spans="1:6" x14ac:dyDescent="0.25">
      <c r="A247" s="56">
        <v>57909</v>
      </c>
      <c r="B247" t="s">
        <v>840</v>
      </c>
      <c r="C247">
        <v>1.04</v>
      </c>
      <c r="D247">
        <v>0.97</v>
      </c>
      <c r="E247">
        <v>0.95130000000000003</v>
      </c>
      <c r="F247">
        <v>0.95130000000000003</v>
      </c>
    </row>
    <row r="248" spans="1:6" x14ac:dyDescent="0.25">
      <c r="A248" s="56">
        <v>57910</v>
      </c>
      <c r="B248" t="s">
        <v>839</v>
      </c>
      <c r="C248">
        <v>1.17</v>
      </c>
      <c r="D248">
        <v>1.0683</v>
      </c>
      <c r="E248">
        <v>1.0547</v>
      </c>
      <c r="F248">
        <v>1.0547</v>
      </c>
    </row>
    <row r="249" spans="1:6" x14ac:dyDescent="0.25">
      <c r="A249" s="56">
        <v>57911</v>
      </c>
      <c r="B249" t="s">
        <v>280</v>
      </c>
      <c r="C249">
        <v>1.04</v>
      </c>
      <c r="D249">
        <v>0.97</v>
      </c>
      <c r="E249">
        <v>0.95640000000000003</v>
      </c>
      <c r="F249">
        <v>0.95640000000000003</v>
      </c>
    </row>
    <row r="250" spans="1:6" x14ac:dyDescent="0.25">
      <c r="A250" s="56">
        <v>57912</v>
      </c>
      <c r="B250" t="s">
        <v>838</v>
      </c>
      <c r="C250">
        <v>1.17</v>
      </c>
      <c r="D250">
        <v>1.0310000000000001</v>
      </c>
      <c r="E250">
        <v>1.0148000000000001</v>
      </c>
      <c r="F250">
        <v>1.0148000000000001</v>
      </c>
    </row>
    <row r="251" spans="1:6" x14ac:dyDescent="0.25">
      <c r="A251" s="56">
        <v>57913</v>
      </c>
      <c r="B251" t="s">
        <v>837</v>
      </c>
      <c r="C251">
        <v>1.17</v>
      </c>
      <c r="D251">
        <v>1.0683</v>
      </c>
      <c r="E251">
        <v>1.0524</v>
      </c>
      <c r="F251">
        <v>1.0524</v>
      </c>
    </row>
    <row r="252" spans="1:6" x14ac:dyDescent="0.25">
      <c r="A252" s="56">
        <v>57914</v>
      </c>
      <c r="B252" t="s">
        <v>836</v>
      </c>
      <c r="C252">
        <v>1.04</v>
      </c>
      <c r="D252">
        <v>0.97</v>
      </c>
      <c r="E252">
        <v>0.96640000000000004</v>
      </c>
      <c r="F252">
        <v>0.96640000000000004</v>
      </c>
    </row>
    <row r="253" spans="1:6" x14ac:dyDescent="0.25">
      <c r="A253" s="56">
        <v>57916</v>
      </c>
      <c r="B253" t="s">
        <v>835</v>
      </c>
      <c r="C253">
        <v>1.17</v>
      </c>
      <c r="D253">
        <v>1.0683</v>
      </c>
      <c r="E253">
        <v>1.0547</v>
      </c>
      <c r="F253">
        <v>1.0547</v>
      </c>
    </row>
    <row r="254" spans="1:6" x14ac:dyDescent="0.25">
      <c r="A254" s="56">
        <v>57919</v>
      </c>
      <c r="B254" t="s">
        <v>834</v>
      </c>
      <c r="C254">
        <v>1.04</v>
      </c>
      <c r="D254">
        <v>1.0359</v>
      </c>
      <c r="E254">
        <v>0.97510000000000008</v>
      </c>
      <c r="F254">
        <v>0.97510000000000008</v>
      </c>
    </row>
    <row r="255" spans="1:6" x14ac:dyDescent="0.25">
      <c r="A255" s="56">
        <v>57922</v>
      </c>
      <c r="B255" t="s">
        <v>833</v>
      </c>
      <c r="C255">
        <v>1.17</v>
      </c>
      <c r="D255">
        <v>1.0683</v>
      </c>
      <c r="E255">
        <v>1.0514000000000001</v>
      </c>
      <c r="F255">
        <v>1.0514000000000001</v>
      </c>
    </row>
    <row r="256" spans="1:6" x14ac:dyDescent="0.25">
      <c r="A256" s="56">
        <v>58902</v>
      </c>
      <c r="B256" t="s">
        <v>344</v>
      </c>
      <c r="C256">
        <v>1.17</v>
      </c>
      <c r="D256">
        <v>1.0683</v>
      </c>
      <c r="E256">
        <v>1.0547</v>
      </c>
      <c r="F256">
        <v>1.0547</v>
      </c>
    </row>
    <row r="257" spans="1:6" x14ac:dyDescent="0.25">
      <c r="A257" s="56">
        <v>58905</v>
      </c>
      <c r="B257" t="s">
        <v>832</v>
      </c>
      <c r="C257">
        <v>1.17</v>
      </c>
      <c r="D257">
        <v>1.0683</v>
      </c>
      <c r="E257">
        <v>0.96300000000000008</v>
      </c>
      <c r="F257">
        <v>0.96300000000000008</v>
      </c>
    </row>
    <row r="258" spans="1:6" x14ac:dyDescent="0.25">
      <c r="A258" s="56">
        <v>58906</v>
      </c>
      <c r="B258" t="s">
        <v>831</v>
      </c>
      <c r="C258">
        <v>1.17</v>
      </c>
      <c r="D258">
        <v>1.0683</v>
      </c>
      <c r="E258">
        <v>1.0547</v>
      </c>
      <c r="F258">
        <v>1.0547</v>
      </c>
    </row>
    <row r="259" spans="1:6" x14ac:dyDescent="0.25">
      <c r="A259" s="56">
        <v>58909</v>
      </c>
      <c r="B259" t="s">
        <v>830</v>
      </c>
      <c r="C259">
        <v>1.04</v>
      </c>
      <c r="D259">
        <v>0.97</v>
      </c>
      <c r="E259">
        <v>0.87470000000000003</v>
      </c>
      <c r="F259">
        <v>0.87470000000000003</v>
      </c>
    </row>
    <row r="260" spans="1:6" x14ac:dyDescent="0.25">
      <c r="A260" s="56">
        <v>59901</v>
      </c>
      <c r="B260" t="s">
        <v>829</v>
      </c>
      <c r="C260">
        <v>1.04</v>
      </c>
      <c r="D260">
        <v>0.97</v>
      </c>
      <c r="E260">
        <v>0.94320000000000004</v>
      </c>
      <c r="F260">
        <v>0.94320000000000004</v>
      </c>
    </row>
    <row r="261" spans="1:6" x14ac:dyDescent="0.25">
      <c r="A261" s="56">
        <v>59902</v>
      </c>
      <c r="B261" t="s">
        <v>828</v>
      </c>
      <c r="C261">
        <v>0.84210000000000018</v>
      </c>
      <c r="D261">
        <v>0.97</v>
      </c>
      <c r="E261">
        <v>0.96640000000000004</v>
      </c>
      <c r="F261">
        <v>0.96640000000000004</v>
      </c>
    </row>
    <row r="262" spans="1:6" x14ac:dyDescent="0.25">
      <c r="A262" s="56">
        <v>60902</v>
      </c>
      <c r="B262" t="s">
        <v>827</v>
      </c>
      <c r="C262">
        <v>1.17</v>
      </c>
      <c r="D262">
        <v>1.0684</v>
      </c>
      <c r="E262">
        <v>1.0261</v>
      </c>
      <c r="F262">
        <v>1.0261</v>
      </c>
    </row>
    <row r="263" spans="1:6" x14ac:dyDescent="0.25">
      <c r="A263" s="56">
        <v>60914</v>
      </c>
      <c r="B263" t="s">
        <v>826</v>
      </c>
      <c r="C263">
        <v>1.17</v>
      </c>
      <c r="D263">
        <v>1.0684</v>
      </c>
      <c r="E263">
        <v>1.0481</v>
      </c>
      <c r="F263">
        <v>1.0481</v>
      </c>
    </row>
    <row r="264" spans="1:6" x14ac:dyDescent="0.25">
      <c r="A264" s="56">
        <v>61901</v>
      </c>
      <c r="B264" t="s">
        <v>825</v>
      </c>
      <c r="C264">
        <v>1.06</v>
      </c>
      <c r="D264">
        <v>0.99</v>
      </c>
      <c r="E264">
        <v>0.92760000000000009</v>
      </c>
      <c r="F264">
        <v>0.92760000000000009</v>
      </c>
    </row>
    <row r="265" spans="1:6" x14ac:dyDescent="0.25">
      <c r="A265" s="56">
        <v>61902</v>
      </c>
      <c r="B265" t="s">
        <v>824</v>
      </c>
      <c r="C265">
        <v>1.04</v>
      </c>
      <c r="D265">
        <v>0.97</v>
      </c>
      <c r="E265">
        <v>0.96640000000000004</v>
      </c>
      <c r="F265">
        <v>0.96640000000000004</v>
      </c>
    </row>
    <row r="266" spans="1:6" x14ac:dyDescent="0.25">
      <c r="A266" s="56">
        <v>61903</v>
      </c>
      <c r="B266" t="s">
        <v>823</v>
      </c>
      <c r="C266">
        <v>1.17</v>
      </c>
      <c r="D266">
        <v>1.0683</v>
      </c>
      <c r="E266">
        <v>1.0185999999999999</v>
      </c>
      <c r="F266">
        <v>1.0185999999999999</v>
      </c>
    </row>
    <row r="267" spans="1:6" x14ac:dyDescent="0.25">
      <c r="A267" s="56">
        <v>61905</v>
      </c>
      <c r="B267" t="s">
        <v>822</v>
      </c>
      <c r="C267">
        <v>1.17</v>
      </c>
      <c r="D267">
        <v>1.0683</v>
      </c>
      <c r="E267">
        <v>1.0468</v>
      </c>
      <c r="F267">
        <v>1.0468</v>
      </c>
    </row>
    <row r="268" spans="1:6" x14ac:dyDescent="0.25">
      <c r="A268" s="56">
        <v>61906</v>
      </c>
      <c r="B268" t="s">
        <v>821</v>
      </c>
      <c r="C268">
        <v>1.04</v>
      </c>
      <c r="D268">
        <v>0.97</v>
      </c>
      <c r="E268">
        <v>0.96640000000000004</v>
      </c>
      <c r="F268">
        <v>0.96640000000000004</v>
      </c>
    </row>
    <row r="269" spans="1:6" x14ac:dyDescent="0.25">
      <c r="A269" s="56">
        <v>61907</v>
      </c>
      <c r="B269" t="s">
        <v>820</v>
      </c>
      <c r="C269">
        <v>1.17</v>
      </c>
      <c r="D269">
        <v>1.0683</v>
      </c>
      <c r="E269">
        <v>1.0087000000000002</v>
      </c>
      <c r="F269">
        <v>1.0087000000000002</v>
      </c>
    </row>
    <row r="270" spans="1:6" x14ac:dyDescent="0.25">
      <c r="A270" s="56">
        <v>61908</v>
      </c>
      <c r="B270" t="s">
        <v>819</v>
      </c>
      <c r="C270">
        <v>1.17</v>
      </c>
      <c r="D270">
        <v>1.0683</v>
      </c>
      <c r="E270">
        <v>0.97930000000000006</v>
      </c>
      <c r="F270">
        <v>0.97930000000000006</v>
      </c>
    </row>
    <row r="271" spans="1:6" x14ac:dyDescent="0.25">
      <c r="A271" s="56">
        <v>61910</v>
      </c>
      <c r="B271" t="s">
        <v>818</v>
      </c>
      <c r="C271">
        <v>1.1001000000000001</v>
      </c>
      <c r="D271">
        <v>1.0230000000000001</v>
      </c>
      <c r="E271">
        <v>0.93370000000000009</v>
      </c>
      <c r="F271">
        <v>0.93370000000000009</v>
      </c>
    </row>
    <row r="272" spans="1:6" x14ac:dyDescent="0.25">
      <c r="A272" s="56">
        <v>61911</v>
      </c>
      <c r="B272" t="s">
        <v>817</v>
      </c>
      <c r="C272">
        <v>1.04</v>
      </c>
      <c r="D272">
        <v>0.97</v>
      </c>
      <c r="E272">
        <v>0.9163</v>
      </c>
      <c r="F272">
        <v>0.9163</v>
      </c>
    </row>
    <row r="273" spans="1:6" x14ac:dyDescent="0.25">
      <c r="A273" s="56">
        <v>61912</v>
      </c>
      <c r="B273" t="s">
        <v>816</v>
      </c>
      <c r="C273">
        <v>1.17</v>
      </c>
      <c r="D273">
        <v>1.0683</v>
      </c>
      <c r="E273">
        <v>1.0503</v>
      </c>
      <c r="F273">
        <v>1.0503</v>
      </c>
    </row>
    <row r="274" spans="1:6" x14ac:dyDescent="0.25">
      <c r="A274" s="56">
        <v>61914</v>
      </c>
      <c r="B274" t="s">
        <v>815</v>
      </c>
      <c r="C274">
        <v>1.17</v>
      </c>
      <c r="D274">
        <v>1.0683</v>
      </c>
      <c r="E274">
        <v>1.0236000000000001</v>
      </c>
      <c r="F274">
        <v>1.0236000000000001</v>
      </c>
    </row>
    <row r="275" spans="1:6" x14ac:dyDescent="0.25">
      <c r="A275" s="56">
        <v>62901</v>
      </c>
      <c r="B275" t="s">
        <v>814</v>
      </c>
      <c r="C275">
        <v>1.1200000000000001</v>
      </c>
      <c r="D275">
        <v>0.97</v>
      </c>
      <c r="E275">
        <v>0.96640000000000004</v>
      </c>
      <c r="F275">
        <v>0.96640000000000004</v>
      </c>
    </row>
    <row r="276" spans="1:6" x14ac:dyDescent="0.25">
      <c r="A276" s="56">
        <v>62902</v>
      </c>
      <c r="B276" t="s">
        <v>813</v>
      </c>
      <c r="C276">
        <v>1.17</v>
      </c>
      <c r="D276">
        <v>1.0683</v>
      </c>
      <c r="E276">
        <v>1.0547</v>
      </c>
      <c r="F276">
        <v>1.0547</v>
      </c>
    </row>
    <row r="277" spans="1:6" x14ac:dyDescent="0.25">
      <c r="A277" s="56">
        <v>62903</v>
      </c>
      <c r="B277" t="s">
        <v>812</v>
      </c>
      <c r="C277">
        <v>1.04</v>
      </c>
      <c r="D277">
        <v>0.97</v>
      </c>
      <c r="E277">
        <v>0.96640000000000004</v>
      </c>
      <c r="F277">
        <v>0.96640000000000004</v>
      </c>
    </row>
    <row r="278" spans="1:6" x14ac:dyDescent="0.25">
      <c r="A278" s="56">
        <v>62904</v>
      </c>
      <c r="B278" t="s">
        <v>811</v>
      </c>
      <c r="C278">
        <v>0.96</v>
      </c>
      <c r="D278">
        <v>0.97</v>
      </c>
      <c r="E278">
        <v>0.96640000000000004</v>
      </c>
      <c r="F278">
        <v>0.96640000000000004</v>
      </c>
    </row>
    <row r="279" spans="1:6" x14ac:dyDescent="0.25">
      <c r="A279" s="56">
        <v>62905</v>
      </c>
      <c r="B279" t="s">
        <v>810</v>
      </c>
      <c r="C279">
        <v>1.04</v>
      </c>
      <c r="D279">
        <v>0.97</v>
      </c>
      <c r="E279">
        <v>0.96640000000000004</v>
      </c>
      <c r="F279">
        <v>0.96640000000000004</v>
      </c>
    </row>
    <row r="280" spans="1:6" x14ac:dyDescent="0.25">
      <c r="A280" s="56">
        <v>62906</v>
      </c>
      <c r="B280" t="s">
        <v>809</v>
      </c>
      <c r="C280">
        <v>1.04</v>
      </c>
      <c r="D280">
        <v>0.97</v>
      </c>
      <c r="E280">
        <v>0.96240000000000003</v>
      </c>
      <c r="F280">
        <v>0.96240000000000003</v>
      </c>
    </row>
    <row r="281" spans="1:6" x14ac:dyDescent="0.25">
      <c r="A281" s="56">
        <v>63903</v>
      </c>
      <c r="B281" t="s">
        <v>808</v>
      </c>
      <c r="C281">
        <v>1.04</v>
      </c>
      <c r="D281">
        <v>0.97</v>
      </c>
      <c r="E281">
        <v>0.96640000000000004</v>
      </c>
      <c r="F281">
        <v>0.96640000000000004</v>
      </c>
    </row>
    <row r="282" spans="1:6" x14ac:dyDescent="0.25">
      <c r="A282" s="56">
        <v>63906</v>
      </c>
      <c r="B282" t="s">
        <v>807</v>
      </c>
      <c r="C282">
        <v>1.17</v>
      </c>
      <c r="D282">
        <v>1.0683</v>
      </c>
      <c r="E282">
        <v>1.0547</v>
      </c>
      <c r="F282">
        <v>1.0547</v>
      </c>
    </row>
    <row r="283" spans="1:6" x14ac:dyDescent="0.25">
      <c r="A283" s="56">
        <v>64903</v>
      </c>
      <c r="B283" t="s">
        <v>806</v>
      </c>
      <c r="C283">
        <v>1.06</v>
      </c>
      <c r="D283">
        <v>0.99</v>
      </c>
      <c r="E283">
        <v>0.97640000000000005</v>
      </c>
      <c r="F283">
        <v>0.97640000000000005</v>
      </c>
    </row>
    <row r="284" spans="1:6" x14ac:dyDescent="0.25">
      <c r="A284" s="56">
        <v>65901</v>
      </c>
      <c r="B284" t="s">
        <v>805</v>
      </c>
      <c r="C284">
        <v>1.17</v>
      </c>
      <c r="D284">
        <v>1.0683</v>
      </c>
      <c r="E284">
        <v>1.026</v>
      </c>
      <c r="F284">
        <v>1.026</v>
      </c>
    </row>
    <row r="285" spans="1:6" x14ac:dyDescent="0.25">
      <c r="A285" s="56">
        <v>65902</v>
      </c>
      <c r="B285" t="s">
        <v>804</v>
      </c>
      <c r="C285">
        <v>1.04</v>
      </c>
      <c r="D285">
        <v>0.97</v>
      </c>
      <c r="E285">
        <v>0.87470000000000003</v>
      </c>
      <c r="F285">
        <v>0.87470000000000003</v>
      </c>
    </row>
    <row r="286" spans="1:6" x14ac:dyDescent="0.25">
      <c r="A286" s="56">
        <v>66901</v>
      </c>
      <c r="B286" t="s">
        <v>802</v>
      </c>
      <c r="C286">
        <v>1.04</v>
      </c>
      <c r="D286">
        <v>0.97</v>
      </c>
      <c r="E286">
        <v>0.96640000000000004</v>
      </c>
      <c r="F286">
        <v>0.96640000000000004</v>
      </c>
    </row>
    <row r="287" spans="1:6" x14ac:dyDescent="0.25">
      <c r="A287" s="56">
        <v>66902</v>
      </c>
      <c r="B287" t="s">
        <v>801</v>
      </c>
      <c r="C287">
        <v>1.04</v>
      </c>
      <c r="D287">
        <v>0.97</v>
      </c>
      <c r="E287">
        <v>0.87470000000000003</v>
      </c>
      <c r="F287">
        <v>0.87470000000000003</v>
      </c>
    </row>
    <row r="288" spans="1:6" x14ac:dyDescent="0.25">
      <c r="A288" s="56">
        <v>66903</v>
      </c>
      <c r="B288" t="s">
        <v>800</v>
      </c>
      <c r="C288">
        <v>1.17</v>
      </c>
      <c r="D288">
        <v>1.0684</v>
      </c>
      <c r="E288">
        <v>0.96300000000000008</v>
      </c>
      <c r="F288">
        <v>0.96300000000000008</v>
      </c>
    </row>
    <row r="289" spans="1:6" x14ac:dyDescent="0.25">
      <c r="A289" s="56">
        <v>67902</v>
      </c>
      <c r="B289" t="s">
        <v>799</v>
      </c>
      <c r="C289">
        <v>1.0733000000000001</v>
      </c>
      <c r="D289">
        <v>1.0088000000000001</v>
      </c>
      <c r="E289">
        <v>0.98970000000000002</v>
      </c>
      <c r="F289">
        <v>0.98970000000000002</v>
      </c>
    </row>
    <row r="290" spans="1:6" x14ac:dyDescent="0.25">
      <c r="A290" s="56">
        <v>67903</v>
      </c>
      <c r="B290" t="s">
        <v>798</v>
      </c>
      <c r="C290">
        <v>1.04</v>
      </c>
      <c r="D290">
        <v>0.97</v>
      </c>
      <c r="E290">
        <v>0.96640000000000004</v>
      </c>
      <c r="F290">
        <v>0.96640000000000004</v>
      </c>
    </row>
    <row r="291" spans="1:6" x14ac:dyDescent="0.25">
      <c r="A291" s="56">
        <v>67904</v>
      </c>
      <c r="B291" t="s">
        <v>797</v>
      </c>
      <c r="C291">
        <v>1.04</v>
      </c>
      <c r="D291">
        <v>0.97</v>
      </c>
      <c r="E291">
        <v>0.91600000000000004</v>
      </c>
      <c r="F291">
        <v>0.91600000000000004</v>
      </c>
    </row>
    <row r="292" spans="1:6" x14ac:dyDescent="0.25">
      <c r="A292" s="56">
        <v>67907</v>
      </c>
      <c r="B292" t="s">
        <v>796</v>
      </c>
      <c r="C292">
        <v>1.04</v>
      </c>
      <c r="D292">
        <v>0.97</v>
      </c>
      <c r="E292">
        <v>0.9496</v>
      </c>
      <c r="F292">
        <v>0.9496</v>
      </c>
    </row>
    <row r="293" spans="1:6" x14ac:dyDescent="0.25">
      <c r="A293" s="56">
        <v>67908</v>
      </c>
      <c r="B293" t="s">
        <v>795</v>
      </c>
      <c r="C293">
        <v>1.17</v>
      </c>
      <c r="D293">
        <v>1.0683</v>
      </c>
      <c r="E293">
        <v>1.0547</v>
      </c>
      <c r="F293">
        <v>1.0547</v>
      </c>
    </row>
    <row r="294" spans="1:6" x14ac:dyDescent="0.25">
      <c r="A294" s="56">
        <v>68901</v>
      </c>
      <c r="B294" t="s">
        <v>794</v>
      </c>
      <c r="C294">
        <v>1.17</v>
      </c>
      <c r="D294">
        <v>1.0683</v>
      </c>
      <c r="E294">
        <v>1.0547</v>
      </c>
      <c r="F294">
        <v>1.0547</v>
      </c>
    </row>
    <row r="295" spans="1:6" x14ac:dyDescent="0.25">
      <c r="A295" s="56">
        <v>69901</v>
      </c>
      <c r="B295" t="s">
        <v>793</v>
      </c>
      <c r="C295">
        <v>1.04</v>
      </c>
      <c r="D295">
        <v>0.97</v>
      </c>
      <c r="E295">
        <v>0.87470000000000003</v>
      </c>
      <c r="F295">
        <v>0.87470000000000003</v>
      </c>
    </row>
    <row r="296" spans="1:6" x14ac:dyDescent="0.25">
      <c r="A296" s="56">
        <v>69902</v>
      </c>
      <c r="B296" t="s">
        <v>792</v>
      </c>
      <c r="C296">
        <v>1.17</v>
      </c>
      <c r="D296">
        <v>1.0683</v>
      </c>
      <c r="E296">
        <v>1.0531000000000001</v>
      </c>
      <c r="F296">
        <v>1.0531000000000001</v>
      </c>
    </row>
    <row r="297" spans="1:6" x14ac:dyDescent="0.25">
      <c r="A297" s="56">
        <v>70901</v>
      </c>
      <c r="B297" t="s">
        <v>791</v>
      </c>
      <c r="C297">
        <v>1.17</v>
      </c>
      <c r="D297">
        <v>1.0683</v>
      </c>
      <c r="E297">
        <v>0.96300000000000008</v>
      </c>
      <c r="F297">
        <v>0.96300000000000008</v>
      </c>
    </row>
    <row r="298" spans="1:6" x14ac:dyDescent="0.25">
      <c r="A298" s="56">
        <v>70903</v>
      </c>
      <c r="B298" t="s">
        <v>790</v>
      </c>
      <c r="C298">
        <v>1.17</v>
      </c>
      <c r="D298">
        <v>1.0683</v>
      </c>
      <c r="E298">
        <v>1.0299</v>
      </c>
      <c r="F298">
        <v>1.0299</v>
      </c>
    </row>
    <row r="299" spans="1:6" x14ac:dyDescent="0.25">
      <c r="A299" s="56">
        <v>70905</v>
      </c>
      <c r="B299" t="s">
        <v>789</v>
      </c>
      <c r="C299">
        <v>1.17</v>
      </c>
      <c r="D299">
        <v>1.0638000000000001</v>
      </c>
      <c r="E299">
        <v>0.98540000000000005</v>
      </c>
      <c r="F299">
        <v>0.98540000000000005</v>
      </c>
    </row>
    <row r="300" spans="1:6" x14ac:dyDescent="0.25">
      <c r="A300" s="56">
        <v>70907</v>
      </c>
      <c r="B300" t="s">
        <v>788</v>
      </c>
      <c r="C300">
        <v>1.17</v>
      </c>
      <c r="D300">
        <v>1.0683</v>
      </c>
      <c r="E300">
        <v>0.9698</v>
      </c>
      <c r="F300">
        <v>0.9698</v>
      </c>
    </row>
    <row r="301" spans="1:6" x14ac:dyDescent="0.25">
      <c r="A301" s="56">
        <v>70908</v>
      </c>
      <c r="B301" t="s">
        <v>787</v>
      </c>
      <c r="C301">
        <v>1.04</v>
      </c>
      <c r="D301">
        <v>0.97</v>
      </c>
      <c r="E301">
        <v>0.88980000000000004</v>
      </c>
      <c r="F301">
        <v>0.88980000000000004</v>
      </c>
    </row>
    <row r="302" spans="1:6" x14ac:dyDescent="0.25">
      <c r="A302" s="56">
        <v>70909</v>
      </c>
      <c r="B302" t="s">
        <v>786</v>
      </c>
      <c r="C302">
        <v>1.17</v>
      </c>
      <c r="D302">
        <v>1.0683</v>
      </c>
      <c r="E302">
        <v>0.97240000000000004</v>
      </c>
      <c r="F302">
        <v>0.97240000000000004</v>
      </c>
    </row>
    <row r="303" spans="1:6" x14ac:dyDescent="0.25">
      <c r="A303" s="56">
        <v>70910</v>
      </c>
      <c r="B303" t="s">
        <v>785</v>
      </c>
      <c r="C303">
        <v>1.17</v>
      </c>
      <c r="D303">
        <v>1.0683</v>
      </c>
      <c r="E303">
        <v>1.0357000000000001</v>
      </c>
      <c r="F303">
        <v>1.0357000000000001</v>
      </c>
    </row>
    <row r="304" spans="1:6" x14ac:dyDescent="0.25">
      <c r="A304" s="56">
        <v>70911</v>
      </c>
      <c r="B304" t="s">
        <v>784</v>
      </c>
      <c r="C304">
        <v>1.17</v>
      </c>
      <c r="D304">
        <v>1.0683</v>
      </c>
      <c r="E304">
        <v>0.99390000000000001</v>
      </c>
      <c r="F304">
        <v>0.99390000000000001</v>
      </c>
    </row>
    <row r="305" spans="1:6" x14ac:dyDescent="0.25">
      <c r="A305" s="56">
        <v>70912</v>
      </c>
      <c r="B305" t="s">
        <v>783</v>
      </c>
      <c r="C305">
        <v>1.17</v>
      </c>
      <c r="D305">
        <v>1.0683</v>
      </c>
      <c r="E305">
        <v>0.98150000000000004</v>
      </c>
      <c r="F305">
        <v>0.98150000000000004</v>
      </c>
    </row>
    <row r="306" spans="1:6" x14ac:dyDescent="0.25">
      <c r="A306" s="56">
        <v>70915</v>
      </c>
      <c r="B306" t="s">
        <v>782</v>
      </c>
      <c r="C306">
        <v>1.04</v>
      </c>
      <c r="D306">
        <v>0.97</v>
      </c>
      <c r="E306">
        <v>0.87470000000000003</v>
      </c>
      <c r="F306">
        <v>0.87470000000000003</v>
      </c>
    </row>
    <row r="307" spans="1:6" x14ac:dyDescent="0.25">
      <c r="A307" s="56">
        <v>71901</v>
      </c>
      <c r="B307" t="s">
        <v>781</v>
      </c>
      <c r="C307">
        <v>1.17</v>
      </c>
      <c r="D307">
        <v>1.0683</v>
      </c>
      <c r="E307">
        <v>1.0547</v>
      </c>
      <c r="F307">
        <v>1.0547</v>
      </c>
    </row>
    <row r="308" spans="1:6" x14ac:dyDescent="0.25">
      <c r="A308" s="56">
        <v>71902</v>
      </c>
      <c r="B308" t="s">
        <v>780</v>
      </c>
      <c r="C308">
        <v>1.17</v>
      </c>
      <c r="D308">
        <v>1.0683</v>
      </c>
      <c r="E308">
        <v>1.0548</v>
      </c>
      <c r="F308">
        <v>1.0548</v>
      </c>
    </row>
    <row r="309" spans="1:6" x14ac:dyDescent="0.25">
      <c r="A309" s="56">
        <v>71903</v>
      </c>
      <c r="B309" t="s">
        <v>779</v>
      </c>
      <c r="C309">
        <v>1.17</v>
      </c>
      <c r="D309">
        <v>1.0683</v>
      </c>
      <c r="E309">
        <v>1.0547</v>
      </c>
      <c r="F309">
        <v>1.0547</v>
      </c>
    </row>
    <row r="310" spans="1:6" x14ac:dyDescent="0.25">
      <c r="A310" s="56">
        <v>71904</v>
      </c>
      <c r="B310" t="s">
        <v>778</v>
      </c>
      <c r="C310">
        <v>1.1089</v>
      </c>
      <c r="D310">
        <v>1.0286999999999999</v>
      </c>
      <c r="E310">
        <v>1.0151000000000001</v>
      </c>
      <c r="F310">
        <v>1.0151000000000001</v>
      </c>
    </row>
    <row r="311" spans="1:6" x14ac:dyDescent="0.25">
      <c r="A311" s="56">
        <v>71905</v>
      </c>
      <c r="B311" t="s">
        <v>777</v>
      </c>
      <c r="C311">
        <v>1.17</v>
      </c>
      <c r="D311">
        <v>1.0683</v>
      </c>
      <c r="E311">
        <v>1.0541</v>
      </c>
      <c r="F311">
        <v>1.0541</v>
      </c>
    </row>
    <row r="312" spans="1:6" x14ac:dyDescent="0.25">
      <c r="A312" s="56">
        <v>71906</v>
      </c>
      <c r="B312" t="s">
        <v>776</v>
      </c>
      <c r="C312">
        <v>1.04</v>
      </c>
      <c r="D312">
        <v>0.97</v>
      </c>
      <c r="E312">
        <v>0.96640000000000004</v>
      </c>
      <c r="F312">
        <v>0.96640000000000004</v>
      </c>
    </row>
    <row r="313" spans="1:6" x14ac:dyDescent="0.25">
      <c r="A313" s="56">
        <v>71907</v>
      </c>
      <c r="B313" t="s">
        <v>775</v>
      </c>
      <c r="C313">
        <v>1.17</v>
      </c>
      <c r="D313">
        <v>1.0683</v>
      </c>
      <c r="E313">
        <v>1.0301</v>
      </c>
      <c r="F313">
        <v>1.0301</v>
      </c>
    </row>
    <row r="314" spans="1:6" x14ac:dyDescent="0.25">
      <c r="A314" s="56">
        <v>71908</v>
      </c>
      <c r="B314" t="s">
        <v>774</v>
      </c>
      <c r="C314">
        <v>1.0901000000000001</v>
      </c>
      <c r="D314">
        <v>1.0165</v>
      </c>
      <c r="E314">
        <v>1.0029000000000001</v>
      </c>
      <c r="F314">
        <v>1.0029000000000001</v>
      </c>
    </row>
    <row r="315" spans="1:6" x14ac:dyDescent="0.25">
      <c r="A315" s="56">
        <v>71909</v>
      </c>
      <c r="B315" t="s">
        <v>773</v>
      </c>
      <c r="C315">
        <v>0.98160000000000003</v>
      </c>
      <c r="D315">
        <v>0.97</v>
      </c>
      <c r="E315">
        <v>0.94440000000000002</v>
      </c>
      <c r="F315">
        <v>0.94440000000000002</v>
      </c>
    </row>
    <row r="316" spans="1:6" x14ac:dyDescent="0.25">
      <c r="A316" s="56">
        <v>72901</v>
      </c>
      <c r="B316" t="s">
        <v>772</v>
      </c>
      <c r="C316">
        <v>1.04</v>
      </c>
      <c r="D316">
        <v>0.97</v>
      </c>
      <c r="E316">
        <v>0.90950000000000009</v>
      </c>
      <c r="F316">
        <v>0.90950000000000009</v>
      </c>
    </row>
    <row r="317" spans="1:6" x14ac:dyDescent="0.25">
      <c r="A317" s="56">
        <v>72902</v>
      </c>
      <c r="B317" t="s">
        <v>771</v>
      </c>
      <c r="C317">
        <v>1.17</v>
      </c>
      <c r="D317">
        <v>1.0683</v>
      </c>
      <c r="E317">
        <v>1.0398000000000001</v>
      </c>
      <c r="F317">
        <v>1.0398000000000001</v>
      </c>
    </row>
    <row r="318" spans="1:6" x14ac:dyDescent="0.25">
      <c r="A318" s="56">
        <v>72903</v>
      </c>
      <c r="B318" t="s">
        <v>770</v>
      </c>
      <c r="C318">
        <v>1.06</v>
      </c>
      <c r="D318">
        <v>0.99</v>
      </c>
      <c r="E318">
        <v>0.93920000000000003</v>
      </c>
      <c r="F318">
        <v>0.93920000000000003</v>
      </c>
    </row>
    <row r="319" spans="1:6" x14ac:dyDescent="0.25">
      <c r="A319" s="56">
        <v>72904</v>
      </c>
      <c r="B319" t="s">
        <v>769</v>
      </c>
      <c r="C319">
        <v>1.17</v>
      </c>
      <c r="D319">
        <v>1.0683</v>
      </c>
      <c r="E319">
        <v>1.0547</v>
      </c>
      <c r="F319">
        <v>1.0547</v>
      </c>
    </row>
    <row r="320" spans="1:6" x14ac:dyDescent="0.25">
      <c r="A320" s="56">
        <v>72908</v>
      </c>
      <c r="B320" t="s">
        <v>768</v>
      </c>
      <c r="C320">
        <v>1.04</v>
      </c>
      <c r="D320">
        <v>0.97</v>
      </c>
      <c r="E320">
        <v>0.96640000000000004</v>
      </c>
      <c r="F320">
        <v>0.96640000000000004</v>
      </c>
    </row>
    <row r="321" spans="1:6" x14ac:dyDescent="0.25">
      <c r="A321" s="56">
        <v>72909</v>
      </c>
      <c r="B321" t="s">
        <v>767</v>
      </c>
      <c r="C321">
        <v>1.04</v>
      </c>
      <c r="D321">
        <v>0.97</v>
      </c>
      <c r="E321">
        <v>0.95700000000000007</v>
      </c>
      <c r="F321">
        <v>0.95700000000000007</v>
      </c>
    </row>
    <row r="322" spans="1:6" x14ac:dyDescent="0.25">
      <c r="A322" s="56">
        <v>72910</v>
      </c>
      <c r="B322" t="s">
        <v>766</v>
      </c>
      <c r="C322">
        <v>1.04</v>
      </c>
      <c r="D322">
        <v>0.97</v>
      </c>
      <c r="E322">
        <v>0.93410000000000004</v>
      </c>
      <c r="F322">
        <v>0.93410000000000004</v>
      </c>
    </row>
    <row r="323" spans="1:6" x14ac:dyDescent="0.25">
      <c r="A323" s="56">
        <v>73903</v>
      </c>
      <c r="B323" t="s">
        <v>764</v>
      </c>
      <c r="C323">
        <v>1.155</v>
      </c>
      <c r="D323">
        <v>1.0586</v>
      </c>
      <c r="E323">
        <v>0.98330000000000006</v>
      </c>
      <c r="F323">
        <v>0.98330000000000006</v>
      </c>
    </row>
    <row r="324" spans="1:6" x14ac:dyDescent="0.25">
      <c r="A324" s="56">
        <v>73904</v>
      </c>
      <c r="B324" t="s">
        <v>763</v>
      </c>
      <c r="C324">
        <v>1.04</v>
      </c>
      <c r="D324">
        <v>0.97</v>
      </c>
      <c r="E324">
        <v>0.93200000000000005</v>
      </c>
      <c r="F324">
        <v>0.93200000000000005</v>
      </c>
    </row>
    <row r="325" spans="1:6" x14ac:dyDescent="0.25">
      <c r="A325" s="56">
        <v>73905</v>
      </c>
      <c r="B325" t="s">
        <v>762</v>
      </c>
      <c r="C325">
        <v>1.0374000000000001</v>
      </c>
      <c r="D325">
        <v>0.97</v>
      </c>
      <c r="E325">
        <v>0.87470000000000003</v>
      </c>
      <c r="F325">
        <v>0.87470000000000003</v>
      </c>
    </row>
    <row r="326" spans="1:6" x14ac:dyDescent="0.25">
      <c r="A326" s="56">
        <v>74903</v>
      </c>
      <c r="B326" t="s">
        <v>761</v>
      </c>
      <c r="C326">
        <v>1.0401</v>
      </c>
      <c r="D326">
        <v>0.97010000000000007</v>
      </c>
      <c r="E326">
        <v>0.94140000000000001</v>
      </c>
      <c r="F326">
        <v>0.94140000000000001</v>
      </c>
    </row>
    <row r="327" spans="1:6" x14ac:dyDescent="0.25">
      <c r="A327" s="56">
        <v>74904</v>
      </c>
      <c r="B327" t="s">
        <v>760</v>
      </c>
      <c r="C327">
        <v>1.04</v>
      </c>
      <c r="D327">
        <v>0.97</v>
      </c>
      <c r="E327">
        <v>0.87470000000000003</v>
      </c>
      <c r="F327">
        <v>0.87470000000000003</v>
      </c>
    </row>
    <row r="328" spans="1:6" x14ac:dyDescent="0.25">
      <c r="A328" s="56">
        <v>74905</v>
      </c>
      <c r="B328" t="s">
        <v>759</v>
      </c>
      <c r="C328">
        <v>1.17</v>
      </c>
      <c r="D328">
        <v>1.06</v>
      </c>
      <c r="E328">
        <v>0.95469999999999999</v>
      </c>
      <c r="F328">
        <v>0.95469999999999999</v>
      </c>
    </row>
    <row r="329" spans="1:6" x14ac:dyDescent="0.25">
      <c r="A329" s="56">
        <v>74907</v>
      </c>
      <c r="B329" t="s">
        <v>758</v>
      </c>
      <c r="C329">
        <v>1.04</v>
      </c>
      <c r="D329">
        <v>0.97</v>
      </c>
      <c r="E329">
        <v>0.89200000000000002</v>
      </c>
      <c r="F329">
        <v>0.89200000000000002</v>
      </c>
    </row>
    <row r="330" spans="1:6" x14ac:dyDescent="0.25">
      <c r="A330" s="56">
        <v>74909</v>
      </c>
      <c r="B330" t="s">
        <v>757</v>
      </c>
      <c r="C330">
        <v>1.17</v>
      </c>
      <c r="D330">
        <v>1.0683</v>
      </c>
      <c r="E330">
        <v>0.98010000000000008</v>
      </c>
      <c r="F330">
        <v>0.98010000000000008</v>
      </c>
    </row>
    <row r="331" spans="1:6" x14ac:dyDescent="0.25">
      <c r="A331" s="56">
        <v>74911</v>
      </c>
      <c r="B331" t="s">
        <v>756</v>
      </c>
      <c r="C331">
        <v>1.17</v>
      </c>
      <c r="D331">
        <v>1.0683</v>
      </c>
      <c r="E331">
        <v>1.0095000000000001</v>
      </c>
      <c r="F331">
        <v>1.0095000000000001</v>
      </c>
    </row>
    <row r="332" spans="1:6" x14ac:dyDescent="0.25">
      <c r="A332" s="56">
        <v>74912</v>
      </c>
      <c r="B332" t="s">
        <v>755</v>
      </c>
      <c r="C332">
        <v>1.17</v>
      </c>
      <c r="D332">
        <v>1.0683</v>
      </c>
      <c r="E332">
        <v>0.99490000000000001</v>
      </c>
      <c r="F332">
        <v>0.99490000000000001</v>
      </c>
    </row>
    <row r="333" spans="1:6" x14ac:dyDescent="0.25">
      <c r="A333" s="56">
        <v>74917</v>
      </c>
      <c r="B333" t="s">
        <v>754</v>
      </c>
      <c r="C333">
        <v>1.17</v>
      </c>
      <c r="D333">
        <v>1.0683</v>
      </c>
      <c r="E333">
        <v>0.98070000000000002</v>
      </c>
      <c r="F333">
        <v>0.98070000000000002</v>
      </c>
    </row>
    <row r="334" spans="1:6" x14ac:dyDescent="0.25">
      <c r="A334" s="56">
        <v>75902</v>
      </c>
      <c r="B334" t="s">
        <v>752</v>
      </c>
      <c r="C334">
        <v>1.04</v>
      </c>
      <c r="D334">
        <v>0.97</v>
      </c>
      <c r="E334">
        <v>0.95640000000000003</v>
      </c>
      <c r="F334">
        <v>0.95640000000000003</v>
      </c>
    </row>
    <row r="335" spans="1:6" x14ac:dyDescent="0.25">
      <c r="A335" s="56">
        <v>75903</v>
      </c>
      <c r="B335" t="s">
        <v>751</v>
      </c>
      <c r="C335">
        <v>1.04</v>
      </c>
      <c r="D335">
        <v>0.97</v>
      </c>
      <c r="E335">
        <v>0.95640000000000003</v>
      </c>
      <c r="F335">
        <v>0.95640000000000003</v>
      </c>
    </row>
    <row r="336" spans="1:6" x14ac:dyDescent="0.25">
      <c r="A336" s="56">
        <v>75906</v>
      </c>
      <c r="B336" t="s">
        <v>750</v>
      </c>
      <c r="C336">
        <v>1.04</v>
      </c>
      <c r="D336">
        <v>0.97</v>
      </c>
      <c r="E336">
        <v>0.91439999999999999</v>
      </c>
      <c r="F336">
        <v>0.91439999999999999</v>
      </c>
    </row>
    <row r="337" spans="1:6" x14ac:dyDescent="0.25">
      <c r="A337" s="56">
        <v>75908</v>
      </c>
      <c r="B337" t="s">
        <v>749</v>
      </c>
      <c r="C337">
        <v>1.06</v>
      </c>
      <c r="D337">
        <v>0.99</v>
      </c>
      <c r="E337">
        <v>0.97640000000000005</v>
      </c>
      <c r="F337">
        <v>0.97640000000000005</v>
      </c>
    </row>
    <row r="338" spans="1:6" x14ac:dyDescent="0.25">
      <c r="A338" s="56">
        <v>76903</v>
      </c>
      <c r="B338" t="s">
        <v>748</v>
      </c>
      <c r="C338">
        <v>1.17</v>
      </c>
      <c r="D338">
        <v>1.0683</v>
      </c>
      <c r="E338">
        <v>0.96300000000000008</v>
      </c>
      <c r="F338">
        <v>0.96300000000000008</v>
      </c>
    </row>
    <row r="339" spans="1:6" x14ac:dyDescent="0.25">
      <c r="A339" s="56">
        <v>76904</v>
      </c>
      <c r="B339" t="s">
        <v>747</v>
      </c>
      <c r="C339">
        <v>1.17</v>
      </c>
      <c r="D339">
        <v>1.0683</v>
      </c>
      <c r="E339">
        <v>1.0132000000000001</v>
      </c>
      <c r="F339">
        <v>1.0132000000000001</v>
      </c>
    </row>
    <row r="340" spans="1:6" x14ac:dyDescent="0.25">
      <c r="A340" s="56">
        <v>77901</v>
      </c>
      <c r="B340" t="s">
        <v>746</v>
      </c>
      <c r="C340">
        <v>1.17</v>
      </c>
      <c r="D340">
        <v>1.0683</v>
      </c>
      <c r="E340">
        <v>1.0547</v>
      </c>
      <c r="F340">
        <v>1.0547</v>
      </c>
    </row>
    <row r="341" spans="1:6" x14ac:dyDescent="0.25">
      <c r="A341" s="56">
        <v>77902</v>
      </c>
      <c r="B341" t="s">
        <v>745</v>
      </c>
      <c r="C341">
        <v>1.1400000000000001</v>
      </c>
      <c r="D341">
        <v>1.0488999999999999</v>
      </c>
      <c r="E341">
        <v>1.0353000000000001</v>
      </c>
      <c r="F341">
        <v>1.0353000000000001</v>
      </c>
    </row>
    <row r="342" spans="1:6" x14ac:dyDescent="0.25">
      <c r="A342" s="56">
        <v>78901</v>
      </c>
      <c r="B342" t="s">
        <v>744</v>
      </c>
      <c r="C342">
        <v>1.17</v>
      </c>
      <c r="D342">
        <v>1.0683</v>
      </c>
      <c r="E342">
        <v>0.96300000000000008</v>
      </c>
      <c r="F342">
        <v>0.96300000000000008</v>
      </c>
    </row>
    <row r="343" spans="1:6" x14ac:dyDescent="0.25">
      <c r="A343" s="56">
        <v>79901</v>
      </c>
      <c r="B343" t="s">
        <v>743</v>
      </c>
      <c r="C343">
        <v>1.06</v>
      </c>
      <c r="D343">
        <v>0.97</v>
      </c>
      <c r="E343">
        <v>0.91910000000000003</v>
      </c>
      <c r="F343">
        <v>0.91910000000000003</v>
      </c>
    </row>
    <row r="344" spans="1:6" x14ac:dyDescent="0.25">
      <c r="A344" s="56">
        <v>79907</v>
      </c>
      <c r="B344" t="s">
        <v>741</v>
      </c>
      <c r="C344">
        <v>1.06</v>
      </c>
      <c r="D344">
        <v>0.99</v>
      </c>
      <c r="E344">
        <v>0.95020000000000004</v>
      </c>
      <c r="F344">
        <v>0.95020000000000004</v>
      </c>
    </row>
    <row r="345" spans="1:6" x14ac:dyDescent="0.25">
      <c r="A345" s="56">
        <v>79910</v>
      </c>
      <c r="B345" t="s">
        <v>740</v>
      </c>
      <c r="C345">
        <v>1.0533000000000001</v>
      </c>
      <c r="D345">
        <v>0.97</v>
      </c>
      <c r="E345">
        <v>0.96640000000000004</v>
      </c>
      <c r="F345">
        <v>0.96640000000000004</v>
      </c>
    </row>
    <row r="346" spans="1:6" x14ac:dyDescent="0.25">
      <c r="A346" s="56">
        <v>80901</v>
      </c>
      <c r="B346" t="s">
        <v>739</v>
      </c>
      <c r="C346">
        <v>1.0401</v>
      </c>
      <c r="D346">
        <v>0.97010000000000007</v>
      </c>
      <c r="E346">
        <v>0.91960000000000008</v>
      </c>
      <c r="F346">
        <v>0.91960000000000008</v>
      </c>
    </row>
    <row r="347" spans="1:6" x14ac:dyDescent="0.25">
      <c r="A347" s="56">
        <v>81902</v>
      </c>
      <c r="B347" t="s">
        <v>738</v>
      </c>
      <c r="C347">
        <v>1.1367</v>
      </c>
      <c r="D347">
        <v>1.0467</v>
      </c>
      <c r="E347">
        <v>1.0331000000000001</v>
      </c>
      <c r="F347">
        <v>1.0331000000000001</v>
      </c>
    </row>
    <row r="348" spans="1:6" x14ac:dyDescent="0.25">
      <c r="A348" s="56">
        <v>81904</v>
      </c>
      <c r="B348" t="s">
        <v>737</v>
      </c>
      <c r="C348">
        <v>1.04</v>
      </c>
      <c r="D348">
        <v>0.97</v>
      </c>
      <c r="E348">
        <v>0.95469999999999999</v>
      </c>
      <c r="F348">
        <v>0.95469999999999999</v>
      </c>
    </row>
    <row r="349" spans="1:6" x14ac:dyDescent="0.25">
      <c r="A349" s="56">
        <v>81905</v>
      </c>
      <c r="B349" t="s">
        <v>736</v>
      </c>
      <c r="C349">
        <v>1.04</v>
      </c>
      <c r="D349">
        <v>0.97</v>
      </c>
      <c r="E349">
        <v>0.88180000000000003</v>
      </c>
      <c r="F349">
        <v>0.88180000000000003</v>
      </c>
    </row>
    <row r="350" spans="1:6" x14ac:dyDescent="0.25">
      <c r="A350" s="56">
        <v>81906</v>
      </c>
      <c r="B350" t="s">
        <v>735</v>
      </c>
      <c r="C350">
        <v>1.17</v>
      </c>
      <c r="D350">
        <v>1.0684</v>
      </c>
      <c r="E350">
        <v>1.0547</v>
      </c>
      <c r="F350">
        <v>1.0547</v>
      </c>
    </row>
    <row r="351" spans="1:6" x14ac:dyDescent="0.25">
      <c r="A351" s="56">
        <v>82902</v>
      </c>
      <c r="B351" t="s">
        <v>734</v>
      </c>
      <c r="C351">
        <v>1.1639000000000002</v>
      </c>
      <c r="D351">
        <v>1.0644</v>
      </c>
      <c r="E351">
        <v>1.0507</v>
      </c>
      <c r="F351">
        <v>1.0507</v>
      </c>
    </row>
    <row r="352" spans="1:6" x14ac:dyDescent="0.25">
      <c r="A352" s="56">
        <v>82903</v>
      </c>
      <c r="B352" t="s">
        <v>733</v>
      </c>
      <c r="C352">
        <v>1.17</v>
      </c>
      <c r="D352">
        <v>1.0683</v>
      </c>
      <c r="E352">
        <v>1.0199</v>
      </c>
      <c r="F352">
        <v>1.0199</v>
      </c>
    </row>
    <row r="353" spans="1:6" x14ac:dyDescent="0.25">
      <c r="A353" s="56">
        <v>83901</v>
      </c>
      <c r="B353" t="s">
        <v>732</v>
      </c>
      <c r="C353">
        <v>1.04</v>
      </c>
      <c r="D353">
        <v>0.97</v>
      </c>
      <c r="E353">
        <v>0.96640000000000004</v>
      </c>
      <c r="F353">
        <v>0.96640000000000004</v>
      </c>
    </row>
    <row r="354" spans="1:6" x14ac:dyDescent="0.25">
      <c r="A354" s="56">
        <v>83902</v>
      </c>
      <c r="B354" t="s">
        <v>731</v>
      </c>
      <c r="C354">
        <v>1.17</v>
      </c>
      <c r="D354">
        <v>1.0683</v>
      </c>
      <c r="E354">
        <v>1.0547</v>
      </c>
      <c r="F354">
        <v>1.0547</v>
      </c>
    </row>
    <row r="355" spans="1:6" x14ac:dyDescent="0.25">
      <c r="A355" s="56">
        <v>83903</v>
      </c>
      <c r="B355" t="s">
        <v>730</v>
      </c>
      <c r="C355">
        <v>1.04</v>
      </c>
      <c r="D355">
        <v>0.97</v>
      </c>
      <c r="E355">
        <v>0.96640000000000004</v>
      </c>
      <c r="F355">
        <v>0.96640000000000004</v>
      </c>
    </row>
    <row r="356" spans="1:6" x14ac:dyDescent="0.25">
      <c r="A356" s="56">
        <v>84901</v>
      </c>
      <c r="B356" t="s">
        <v>729</v>
      </c>
      <c r="C356">
        <v>1.06</v>
      </c>
      <c r="D356">
        <v>0.97</v>
      </c>
      <c r="E356">
        <v>0.874</v>
      </c>
      <c r="F356">
        <v>0.874</v>
      </c>
    </row>
    <row r="357" spans="1:6" x14ac:dyDescent="0.25">
      <c r="A357" s="56">
        <v>84902</v>
      </c>
      <c r="B357" t="s">
        <v>728</v>
      </c>
      <c r="C357">
        <v>1.06</v>
      </c>
      <c r="D357">
        <v>0.99</v>
      </c>
      <c r="E357">
        <v>0.93140000000000001</v>
      </c>
      <c r="F357">
        <v>0.93140000000000001</v>
      </c>
    </row>
    <row r="358" spans="1:6" x14ac:dyDescent="0.25">
      <c r="A358" s="56">
        <v>84903</v>
      </c>
      <c r="B358" t="s">
        <v>727</v>
      </c>
      <c r="C358">
        <v>1.17</v>
      </c>
      <c r="D358">
        <v>1.0684</v>
      </c>
      <c r="E358">
        <v>0.98030000000000006</v>
      </c>
      <c r="F358">
        <v>0.98030000000000006</v>
      </c>
    </row>
    <row r="359" spans="1:6" x14ac:dyDescent="0.25">
      <c r="A359" s="56">
        <v>84906</v>
      </c>
      <c r="B359" t="s">
        <v>726</v>
      </c>
      <c r="C359">
        <v>1.17</v>
      </c>
      <c r="D359">
        <v>1.0683</v>
      </c>
      <c r="E359">
        <v>1.0158</v>
      </c>
      <c r="F359">
        <v>1.0158</v>
      </c>
    </row>
    <row r="360" spans="1:6" x14ac:dyDescent="0.25">
      <c r="A360" s="56">
        <v>84909</v>
      </c>
      <c r="B360" t="s">
        <v>724</v>
      </c>
      <c r="C360">
        <v>1.04</v>
      </c>
      <c r="D360">
        <v>0.97</v>
      </c>
      <c r="E360">
        <v>0.91930000000000001</v>
      </c>
      <c r="F360">
        <v>0.91930000000000001</v>
      </c>
    </row>
    <row r="361" spans="1:6" x14ac:dyDescent="0.25">
      <c r="A361" s="56">
        <v>84910</v>
      </c>
      <c r="B361" t="s">
        <v>723</v>
      </c>
      <c r="C361">
        <v>1.06</v>
      </c>
      <c r="D361">
        <v>0.97</v>
      </c>
      <c r="E361">
        <v>0.93590000000000007</v>
      </c>
      <c r="F361">
        <v>0.93590000000000007</v>
      </c>
    </row>
    <row r="362" spans="1:6" x14ac:dyDescent="0.25">
      <c r="A362" s="56">
        <v>84911</v>
      </c>
      <c r="B362" t="s">
        <v>722</v>
      </c>
      <c r="C362">
        <v>1.17</v>
      </c>
      <c r="D362">
        <v>1.0424</v>
      </c>
      <c r="E362">
        <v>0.98350000000000004</v>
      </c>
      <c r="F362">
        <v>0.98350000000000004</v>
      </c>
    </row>
    <row r="363" spans="1:6" x14ac:dyDescent="0.25">
      <c r="A363" s="56">
        <v>85902</v>
      </c>
      <c r="B363" t="s">
        <v>721</v>
      </c>
      <c r="C363">
        <v>1.0401</v>
      </c>
      <c r="D363">
        <v>0.97010000000000007</v>
      </c>
      <c r="E363">
        <v>0.96640000000000004</v>
      </c>
      <c r="F363">
        <v>0.96640000000000004</v>
      </c>
    </row>
    <row r="364" spans="1:6" x14ac:dyDescent="0.25">
      <c r="A364" s="56">
        <v>85903</v>
      </c>
      <c r="B364" t="s">
        <v>720</v>
      </c>
      <c r="C364">
        <v>1.17</v>
      </c>
      <c r="D364">
        <v>1.0683</v>
      </c>
      <c r="E364">
        <v>0.96300000000000008</v>
      </c>
      <c r="F364">
        <v>0.96300000000000008</v>
      </c>
    </row>
    <row r="365" spans="1:6" x14ac:dyDescent="0.25">
      <c r="A365" s="56">
        <v>86024</v>
      </c>
      <c r="B365" t="s">
        <v>719</v>
      </c>
      <c r="C365">
        <v>0.92670000000000019</v>
      </c>
      <c r="D365">
        <v>0.92670000000000008</v>
      </c>
      <c r="E365">
        <v>0.95369999999999999</v>
      </c>
      <c r="F365">
        <v>0.95369999999999999</v>
      </c>
    </row>
    <row r="366" spans="1:6" x14ac:dyDescent="0.25">
      <c r="A366" s="56">
        <v>86901</v>
      </c>
      <c r="B366" t="s">
        <v>718</v>
      </c>
      <c r="C366">
        <v>1.04</v>
      </c>
      <c r="D366">
        <v>0.97</v>
      </c>
      <c r="E366">
        <v>0.94910000000000005</v>
      </c>
      <c r="F366">
        <v>0.94910000000000005</v>
      </c>
    </row>
    <row r="367" spans="1:6" x14ac:dyDescent="0.25">
      <c r="A367" s="56">
        <v>86902</v>
      </c>
      <c r="B367" t="s">
        <v>717</v>
      </c>
      <c r="C367">
        <v>1.04</v>
      </c>
      <c r="D367">
        <v>0.97</v>
      </c>
      <c r="E367">
        <v>0.94530000000000003</v>
      </c>
      <c r="F367">
        <v>0.94530000000000003</v>
      </c>
    </row>
    <row r="368" spans="1:6" x14ac:dyDescent="0.25">
      <c r="A368" s="56">
        <v>87901</v>
      </c>
      <c r="B368" t="s">
        <v>716</v>
      </c>
      <c r="C368">
        <v>1.04</v>
      </c>
      <c r="D368">
        <v>0.97</v>
      </c>
      <c r="E368">
        <v>0.96640000000000004</v>
      </c>
      <c r="F368">
        <v>0.96640000000000004</v>
      </c>
    </row>
    <row r="369" spans="1:6" x14ac:dyDescent="0.25">
      <c r="A369" s="56">
        <v>88902</v>
      </c>
      <c r="B369" t="s">
        <v>715</v>
      </c>
      <c r="C369">
        <v>1.04</v>
      </c>
      <c r="D369">
        <v>0.97</v>
      </c>
      <c r="E369">
        <v>0.93630000000000002</v>
      </c>
      <c r="F369">
        <v>0.93630000000000002</v>
      </c>
    </row>
    <row r="370" spans="1:6" x14ac:dyDescent="0.25">
      <c r="A370" s="56">
        <v>89901</v>
      </c>
      <c r="B370" t="s">
        <v>714</v>
      </c>
      <c r="C370">
        <v>1.1324000000000001</v>
      </c>
      <c r="D370">
        <v>1.044</v>
      </c>
      <c r="E370">
        <v>1.0092000000000001</v>
      </c>
      <c r="F370">
        <v>1.0092000000000001</v>
      </c>
    </row>
    <row r="371" spans="1:6" x14ac:dyDescent="0.25">
      <c r="A371" s="56">
        <v>89903</v>
      </c>
      <c r="B371" t="s">
        <v>713</v>
      </c>
      <c r="C371">
        <v>1.06</v>
      </c>
      <c r="D371">
        <v>0.99</v>
      </c>
      <c r="E371">
        <v>0.97640000000000005</v>
      </c>
      <c r="F371">
        <v>0.97640000000000005</v>
      </c>
    </row>
    <row r="372" spans="1:6" x14ac:dyDescent="0.25">
      <c r="A372" s="56">
        <v>89905</v>
      </c>
      <c r="B372" t="s">
        <v>712</v>
      </c>
      <c r="C372">
        <v>1.04</v>
      </c>
      <c r="D372">
        <v>0.97</v>
      </c>
      <c r="E372">
        <v>0.96640000000000004</v>
      </c>
      <c r="F372">
        <v>0.96640000000000004</v>
      </c>
    </row>
    <row r="373" spans="1:6" x14ac:dyDescent="0.25">
      <c r="A373" s="56">
        <v>90902</v>
      </c>
      <c r="B373" t="s">
        <v>711</v>
      </c>
      <c r="C373">
        <v>1.04</v>
      </c>
      <c r="D373">
        <v>0.97</v>
      </c>
      <c r="E373">
        <v>0.96640000000000004</v>
      </c>
      <c r="F373">
        <v>0.96640000000000004</v>
      </c>
    </row>
    <row r="374" spans="1:6" x14ac:dyDescent="0.25">
      <c r="A374" s="56">
        <v>90903</v>
      </c>
      <c r="B374" t="s">
        <v>710</v>
      </c>
      <c r="C374">
        <v>1.04</v>
      </c>
      <c r="D374">
        <v>0.97</v>
      </c>
      <c r="E374">
        <v>0.96640000000000004</v>
      </c>
      <c r="F374">
        <v>0.96640000000000004</v>
      </c>
    </row>
    <row r="375" spans="1:6" x14ac:dyDescent="0.25">
      <c r="A375" s="56">
        <v>90904</v>
      </c>
      <c r="B375" t="s">
        <v>709</v>
      </c>
      <c r="C375">
        <v>1.06</v>
      </c>
      <c r="D375">
        <v>0.99</v>
      </c>
      <c r="E375">
        <v>0.97640000000000005</v>
      </c>
      <c r="F375">
        <v>0.97640000000000005</v>
      </c>
    </row>
    <row r="376" spans="1:6" x14ac:dyDescent="0.25">
      <c r="A376" s="56">
        <v>90905</v>
      </c>
      <c r="B376" t="s">
        <v>708</v>
      </c>
      <c r="C376">
        <v>0.97</v>
      </c>
      <c r="D376">
        <v>0.97</v>
      </c>
      <c r="E376">
        <v>0.96640000000000004</v>
      </c>
      <c r="F376">
        <v>0.96640000000000004</v>
      </c>
    </row>
    <row r="377" spans="1:6" x14ac:dyDescent="0.25">
      <c r="A377" s="56">
        <v>91901</v>
      </c>
      <c r="B377" t="s">
        <v>707</v>
      </c>
      <c r="C377">
        <v>1.17</v>
      </c>
      <c r="D377">
        <v>1.0683</v>
      </c>
      <c r="E377">
        <v>1.0242</v>
      </c>
      <c r="F377">
        <v>1.0242</v>
      </c>
    </row>
    <row r="378" spans="1:6" x14ac:dyDescent="0.25">
      <c r="A378" s="56">
        <v>91902</v>
      </c>
      <c r="B378" t="s">
        <v>706</v>
      </c>
      <c r="C378">
        <v>1.17</v>
      </c>
      <c r="D378">
        <v>1.0683</v>
      </c>
      <c r="E378">
        <v>1.0044</v>
      </c>
      <c r="F378">
        <v>1.0044</v>
      </c>
    </row>
    <row r="379" spans="1:6" x14ac:dyDescent="0.25">
      <c r="A379" s="56">
        <v>91903</v>
      </c>
      <c r="B379" t="s">
        <v>705</v>
      </c>
      <c r="C379">
        <v>1.17</v>
      </c>
      <c r="D379">
        <v>1.0683</v>
      </c>
      <c r="E379">
        <v>0.99310000000000009</v>
      </c>
      <c r="F379">
        <v>0.99310000000000009</v>
      </c>
    </row>
    <row r="380" spans="1:6" x14ac:dyDescent="0.25">
      <c r="A380" s="56">
        <v>91905</v>
      </c>
      <c r="B380" t="s">
        <v>704</v>
      </c>
      <c r="C380">
        <v>1.17</v>
      </c>
      <c r="D380">
        <v>1.0680000000000001</v>
      </c>
      <c r="E380">
        <v>1.026</v>
      </c>
      <c r="F380">
        <v>1.026</v>
      </c>
    </row>
    <row r="381" spans="1:6" x14ac:dyDescent="0.25">
      <c r="A381" s="56">
        <v>91906</v>
      </c>
      <c r="B381" t="s">
        <v>703</v>
      </c>
      <c r="C381">
        <v>1.17</v>
      </c>
      <c r="D381">
        <v>1.0683</v>
      </c>
      <c r="E381">
        <v>0.99070000000000003</v>
      </c>
      <c r="F381">
        <v>0.99070000000000003</v>
      </c>
    </row>
    <row r="382" spans="1:6" x14ac:dyDescent="0.25">
      <c r="A382" s="56">
        <v>91907</v>
      </c>
      <c r="B382" t="s">
        <v>702</v>
      </c>
      <c r="C382">
        <v>1.17</v>
      </c>
      <c r="D382">
        <v>1.06</v>
      </c>
      <c r="E382">
        <v>0.98980000000000001</v>
      </c>
      <c r="F382">
        <v>0.98980000000000001</v>
      </c>
    </row>
    <row r="383" spans="1:6" x14ac:dyDescent="0.25">
      <c r="A383" s="56">
        <v>91908</v>
      </c>
      <c r="B383" t="s">
        <v>701</v>
      </c>
      <c r="C383">
        <v>1.1200000000000001</v>
      </c>
      <c r="D383">
        <v>1.0359</v>
      </c>
      <c r="E383">
        <v>0.95000000000000007</v>
      </c>
      <c r="F383">
        <v>0.95000000000000007</v>
      </c>
    </row>
    <row r="384" spans="1:6" x14ac:dyDescent="0.25">
      <c r="A384" s="56">
        <v>91909</v>
      </c>
      <c r="B384" t="s">
        <v>700</v>
      </c>
      <c r="C384">
        <v>1.17</v>
      </c>
      <c r="D384">
        <v>1.0683</v>
      </c>
      <c r="E384">
        <v>1.0547</v>
      </c>
      <c r="F384">
        <v>1.0547</v>
      </c>
    </row>
    <row r="385" spans="1:6" x14ac:dyDescent="0.25">
      <c r="A385" s="56">
        <v>91910</v>
      </c>
      <c r="B385" t="s">
        <v>699</v>
      </c>
      <c r="C385">
        <v>1.17</v>
      </c>
      <c r="D385">
        <v>1.0683</v>
      </c>
      <c r="E385">
        <v>1.0065</v>
      </c>
      <c r="F385">
        <v>1.0065</v>
      </c>
    </row>
    <row r="386" spans="1:6" x14ac:dyDescent="0.25">
      <c r="A386" s="56">
        <v>91913</v>
      </c>
      <c r="B386" t="s">
        <v>698</v>
      </c>
      <c r="C386">
        <v>1.04</v>
      </c>
      <c r="D386">
        <v>0.97</v>
      </c>
      <c r="E386">
        <v>0.94850000000000001</v>
      </c>
      <c r="F386">
        <v>0.94850000000000001</v>
      </c>
    </row>
    <row r="387" spans="1:6" x14ac:dyDescent="0.25">
      <c r="A387" s="56">
        <v>91914</v>
      </c>
      <c r="B387" t="s">
        <v>697</v>
      </c>
      <c r="C387">
        <v>1.17</v>
      </c>
      <c r="D387">
        <v>1.0683</v>
      </c>
      <c r="E387">
        <v>1.0494000000000001</v>
      </c>
      <c r="F387">
        <v>1.0494000000000001</v>
      </c>
    </row>
    <row r="388" spans="1:6" x14ac:dyDescent="0.25">
      <c r="A388" s="56">
        <v>91917</v>
      </c>
      <c r="B388" t="s">
        <v>696</v>
      </c>
      <c r="C388">
        <v>1.17</v>
      </c>
      <c r="D388">
        <v>1.0683</v>
      </c>
      <c r="E388">
        <v>1.0547</v>
      </c>
      <c r="F388">
        <v>1.0547</v>
      </c>
    </row>
    <row r="389" spans="1:6" x14ac:dyDescent="0.25">
      <c r="A389" s="56">
        <v>91918</v>
      </c>
      <c r="B389" t="s">
        <v>695</v>
      </c>
      <c r="C389">
        <v>1.17</v>
      </c>
      <c r="D389">
        <v>1.0683</v>
      </c>
      <c r="E389">
        <v>0.96300000000000008</v>
      </c>
      <c r="F389">
        <v>0.96300000000000008</v>
      </c>
    </row>
    <row r="390" spans="1:6" x14ac:dyDescent="0.25">
      <c r="A390" s="56">
        <v>92901</v>
      </c>
      <c r="B390" t="s">
        <v>694</v>
      </c>
      <c r="C390">
        <v>1.17</v>
      </c>
      <c r="D390">
        <v>1.0684</v>
      </c>
      <c r="E390">
        <v>1.0547</v>
      </c>
      <c r="F390">
        <v>1.0547</v>
      </c>
    </row>
    <row r="391" spans="1:6" x14ac:dyDescent="0.25">
      <c r="A391" s="56">
        <v>92902</v>
      </c>
      <c r="B391" t="s">
        <v>693</v>
      </c>
      <c r="C391">
        <v>1.04</v>
      </c>
      <c r="D391">
        <v>0.97</v>
      </c>
      <c r="E391">
        <v>0.96640000000000004</v>
      </c>
      <c r="F391">
        <v>0.96640000000000004</v>
      </c>
    </row>
    <row r="392" spans="1:6" x14ac:dyDescent="0.25">
      <c r="A392" s="56">
        <v>92903</v>
      </c>
      <c r="B392" t="s">
        <v>692</v>
      </c>
      <c r="C392">
        <v>1.04</v>
      </c>
      <c r="D392">
        <v>0.97</v>
      </c>
      <c r="E392">
        <v>0.96640000000000004</v>
      </c>
      <c r="F392">
        <v>0.96640000000000004</v>
      </c>
    </row>
    <row r="393" spans="1:6" x14ac:dyDescent="0.25">
      <c r="A393" s="56">
        <v>92904</v>
      </c>
      <c r="B393" t="s">
        <v>691</v>
      </c>
      <c r="C393">
        <v>1.17</v>
      </c>
      <c r="D393">
        <v>1.0683</v>
      </c>
      <c r="E393">
        <v>1.0547</v>
      </c>
      <c r="F393">
        <v>1.0547</v>
      </c>
    </row>
    <row r="394" spans="1:6" x14ac:dyDescent="0.25">
      <c r="A394" s="56">
        <v>92906</v>
      </c>
      <c r="B394" t="s">
        <v>690</v>
      </c>
      <c r="C394">
        <v>1.04</v>
      </c>
      <c r="D394">
        <v>0.97</v>
      </c>
      <c r="E394">
        <v>0.96640000000000004</v>
      </c>
      <c r="F394">
        <v>0.96640000000000004</v>
      </c>
    </row>
    <row r="395" spans="1:6" x14ac:dyDescent="0.25">
      <c r="A395" s="56">
        <v>92907</v>
      </c>
      <c r="B395" t="s">
        <v>689</v>
      </c>
      <c r="C395">
        <v>1.17</v>
      </c>
      <c r="D395">
        <v>1.0683</v>
      </c>
      <c r="E395">
        <v>1.0532000000000001</v>
      </c>
      <c r="F395">
        <v>1.0532000000000001</v>
      </c>
    </row>
    <row r="396" spans="1:6" x14ac:dyDescent="0.25">
      <c r="A396" s="56">
        <v>92908</v>
      </c>
      <c r="B396" t="s">
        <v>688</v>
      </c>
      <c r="C396">
        <v>1.17</v>
      </c>
      <c r="D396">
        <v>1.0683</v>
      </c>
      <c r="E396">
        <v>1.0547</v>
      </c>
      <c r="F396">
        <v>1.0547</v>
      </c>
    </row>
    <row r="397" spans="1:6" x14ac:dyDescent="0.25">
      <c r="A397" s="56">
        <v>93901</v>
      </c>
      <c r="B397" t="s">
        <v>687</v>
      </c>
      <c r="C397">
        <v>1.04</v>
      </c>
      <c r="D397">
        <v>0.97</v>
      </c>
      <c r="E397">
        <v>0.88800000000000001</v>
      </c>
      <c r="F397">
        <v>0.88800000000000001</v>
      </c>
    </row>
    <row r="398" spans="1:6" x14ac:dyDescent="0.25">
      <c r="A398" s="56">
        <v>93903</v>
      </c>
      <c r="B398" t="s">
        <v>686</v>
      </c>
      <c r="C398">
        <v>1.04</v>
      </c>
      <c r="D398">
        <v>0.97</v>
      </c>
      <c r="E398">
        <v>0.94390000000000007</v>
      </c>
      <c r="F398">
        <v>0.94390000000000007</v>
      </c>
    </row>
    <row r="399" spans="1:6" x14ac:dyDescent="0.25">
      <c r="A399" s="56">
        <v>93904</v>
      </c>
      <c r="B399" t="s">
        <v>685</v>
      </c>
      <c r="C399">
        <v>1.04</v>
      </c>
      <c r="D399">
        <v>0.97</v>
      </c>
      <c r="E399">
        <v>0.96640000000000004</v>
      </c>
      <c r="F399">
        <v>0.96640000000000004</v>
      </c>
    </row>
    <row r="400" spans="1:6" x14ac:dyDescent="0.25">
      <c r="A400" s="56">
        <v>93905</v>
      </c>
      <c r="B400" t="s">
        <v>684</v>
      </c>
      <c r="C400">
        <v>1.06</v>
      </c>
      <c r="D400">
        <v>0.99</v>
      </c>
      <c r="E400">
        <v>0.96390000000000009</v>
      </c>
      <c r="F400">
        <v>0.96390000000000009</v>
      </c>
    </row>
    <row r="401" spans="1:6" x14ac:dyDescent="0.25">
      <c r="A401" s="56">
        <v>94901</v>
      </c>
      <c r="B401" t="s">
        <v>683</v>
      </c>
      <c r="C401">
        <v>1.06</v>
      </c>
      <c r="D401">
        <v>0.99</v>
      </c>
      <c r="E401">
        <v>0.97640000000000005</v>
      </c>
      <c r="F401">
        <v>0.97640000000000005</v>
      </c>
    </row>
    <row r="402" spans="1:6" x14ac:dyDescent="0.25">
      <c r="A402" s="56">
        <v>94902</v>
      </c>
      <c r="B402" t="s">
        <v>682</v>
      </c>
      <c r="C402">
        <v>1.04</v>
      </c>
      <c r="D402">
        <v>0.97</v>
      </c>
      <c r="E402">
        <v>0.95090000000000008</v>
      </c>
      <c r="F402">
        <v>0.95090000000000008</v>
      </c>
    </row>
    <row r="403" spans="1:6" x14ac:dyDescent="0.25">
      <c r="A403" s="56">
        <v>94903</v>
      </c>
      <c r="B403" t="s">
        <v>681</v>
      </c>
      <c r="C403">
        <v>1.1200000000000001</v>
      </c>
      <c r="D403">
        <v>1.0359</v>
      </c>
      <c r="E403">
        <v>1.0223</v>
      </c>
      <c r="F403">
        <v>1.0223</v>
      </c>
    </row>
    <row r="404" spans="1:6" x14ac:dyDescent="0.25">
      <c r="A404" s="56">
        <v>94904</v>
      </c>
      <c r="B404" t="s">
        <v>680</v>
      </c>
      <c r="C404">
        <v>1.17</v>
      </c>
      <c r="D404">
        <v>1.0684</v>
      </c>
      <c r="E404">
        <v>1.0255000000000001</v>
      </c>
      <c r="F404">
        <v>1.0255000000000001</v>
      </c>
    </row>
    <row r="405" spans="1:6" x14ac:dyDescent="0.25">
      <c r="A405" s="56">
        <v>95901</v>
      </c>
      <c r="B405" t="s">
        <v>679</v>
      </c>
      <c r="C405">
        <v>1.17</v>
      </c>
      <c r="D405">
        <v>1.0683</v>
      </c>
      <c r="E405">
        <v>1.0547</v>
      </c>
      <c r="F405">
        <v>1.0547</v>
      </c>
    </row>
    <row r="406" spans="1:6" x14ac:dyDescent="0.25">
      <c r="A406" s="56">
        <v>95902</v>
      </c>
      <c r="B406" t="s">
        <v>678</v>
      </c>
      <c r="C406">
        <v>1.1532</v>
      </c>
      <c r="D406">
        <v>1.0575000000000001</v>
      </c>
      <c r="E406">
        <v>1.0438000000000001</v>
      </c>
      <c r="F406">
        <v>1.0438000000000001</v>
      </c>
    </row>
    <row r="407" spans="1:6" x14ac:dyDescent="0.25">
      <c r="A407" s="56">
        <v>95903</v>
      </c>
      <c r="B407" t="s">
        <v>677</v>
      </c>
      <c r="C407">
        <v>1.17</v>
      </c>
      <c r="D407">
        <v>1.0684</v>
      </c>
      <c r="E407">
        <v>1.0547</v>
      </c>
      <c r="F407">
        <v>1.0547</v>
      </c>
    </row>
    <row r="408" spans="1:6" x14ac:dyDescent="0.25">
      <c r="A408" s="56">
        <v>95904</v>
      </c>
      <c r="B408" t="s">
        <v>676</v>
      </c>
      <c r="C408">
        <v>1.17</v>
      </c>
      <c r="D408">
        <v>1.0683</v>
      </c>
      <c r="E408">
        <v>1.0547</v>
      </c>
      <c r="F408">
        <v>1.0547</v>
      </c>
    </row>
    <row r="409" spans="1:6" x14ac:dyDescent="0.25">
      <c r="A409" s="56">
        <v>95905</v>
      </c>
      <c r="B409" t="s">
        <v>675</v>
      </c>
      <c r="C409">
        <v>1.17</v>
      </c>
      <c r="D409">
        <v>1.0683</v>
      </c>
      <c r="E409">
        <v>1.0547</v>
      </c>
      <c r="F409">
        <v>1.0547</v>
      </c>
    </row>
    <row r="410" spans="1:6" x14ac:dyDescent="0.25">
      <c r="A410" s="56">
        <v>96904</v>
      </c>
      <c r="B410" t="s">
        <v>674</v>
      </c>
      <c r="C410">
        <v>1.17</v>
      </c>
      <c r="D410">
        <v>1.0683</v>
      </c>
      <c r="E410">
        <v>0.97660000000000002</v>
      </c>
      <c r="F410">
        <v>0.97660000000000002</v>
      </c>
    </row>
    <row r="411" spans="1:6" x14ac:dyDescent="0.25">
      <c r="A411" s="56">
        <v>96905</v>
      </c>
      <c r="B411" t="s">
        <v>673</v>
      </c>
      <c r="C411">
        <v>1.04</v>
      </c>
      <c r="D411">
        <v>0.97</v>
      </c>
      <c r="E411">
        <v>0.96640000000000004</v>
      </c>
      <c r="F411">
        <v>0.96640000000000004</v>
      </c>
    </row>
    <row r="412" spans="1:6" x14ac:dyDescent="0.25">
      <c r="A412" s="56">
        <v>97902</v>
      </c>
      <c r="B412" t="s">
        <v>672</v>
      </c>
      <c r="C412">
        <v>1.17</v>
      </c>
      <c r="D412">
        <v>1.0683</v>
      </c>
      <c r="E412">
        <v>1.0546</v>
      </c>
      <c r="F412">
        <v>1.0546</v>
      </c>
    </row>
    <row r="413" spans="1:6" x14ac:dyDescent="0.25">
      <c r="A413" s="56">
        <v>97903</v>
      </c>
      <c r="B413" t="s">
        <v>671</v>
      </c>
      <c r="C413">
        <v>1.17</v>
      </c>
      <c r="D413">
        <v>1.0683</v>
      </c>
      <c r="E413">
        <v>1.0147000000000002</v>
      </c>
      <c r="F413">
        <v>1.0147000000000002</v>
      </c>
    </row>
    <row r="414" spans="1:6" x14ac:dyDescent="0.25">
      <c r="A414" s="56">
        <v>98901</v>
      </c>
      <c r="B414" t="s">
        <v>670</v>
      </c>
      <c r="C414">
        <v>1.06</v>
      </c>
      <c r="D414">
        <v>0.99</v>
      </c>
      <c r="E414">
        <v>0.97640000000000005</v>
      </c>
      <c r="F414">
        <v>0.97640000000000005</v>
      </c>
    </row>
    <row r="415" spans="1:6" x14ac:dyDescent="0.25">
      <c r="A415" s="56">
        <v>98903</v>
      </c>
      <c r="B415" t="s">
        <v>669</v>
      </c>
      <c r="C415">
        <v>1.04</v>
      </c>
      <c r="D415">
        <v>0.97</v>
      </c>
      <c r="E415">
        <v>1.0864</v>
      </c>
      <c r="F415">
        <v>1.0864</v>
      </c>
    </row>
    <row r="416" spans="1:6" x14ac:dyDescent="0.25">
      <c r="A416" s="56">
        <v>98904</v>
      </c>
      <c r="B416" t="s">
        <v>668</v>
      </c>
      <c r="C416">
        <v>1.17</v>
      </c>
      <c r="D416">
        <v>1.0684</v>
      </c>
      <c r="E416">
        <v>1.0547</v>
      </c>
      <c r="F416">
        <v>1.0547</v>
      </c>
    </row>
    <row r="417" spans="1:6" x14ac:dyDescent="0.25">
      <c r="A417" s="56">
        <v>99903</v>
      </c>
      <c r="B417" t="s">
        <v>666</v>
      </c>
      <c r="C417">
        <v>1.04</v>
      </c>
      <c r="D417">
        <v>0.97</v>
      </c>
      <c r="E417">
        <v>0.89290000000000003</v>
      </c>
      <c r="F417">
        <v>0.89290000000000003</v>
      </c>
    </row>
    <row r="418" spans="1:6" x14ac:dyDescent="0.25">
      <c r="A418" s="56">
        <v>100903</v>
      </c>
      <c r="B418" t="s">
        <v>665</v>
      </c>
      <c r="C418">
        <v>1.17</v>
      </c>
      <c r="D418">
        <v>1.06</v>
      </c>
      <c r="E418">
        <v>1.0344</v>
      </c>
      <c r="F418">
        <v>1.0344</v>
      </c>
    </row>
    <row r="419" spans="1:6" x14ac:dyDescent="0.25">
      <c r="A419" s="56">
        <v>100904</v>
      </c>
      <c r="B419" t="s">
        <v>664</v>
      </c>
      <c r="C419">
        <v>1.17</v>
      </c>
      <c r="D419">
        <v>1.0683</v>
      </c>
      <c r="E419">
        <v>1.0533000000000001</v>
      </c>
      <c r="F419">
        <v>1.0533000000000001</v>
      </c>
    </row>
    <row r="420" spans="1:6" x14ac:dyDescent="0.25">
      <c r="A420" s="56">
        <v>100905</v>
      </c>
      <c r="B420" t="s">
        <v>663</v>
      </c>
      <c r="C420">
        <v>1.04</v>
      </c>
      <c r="D420">
        <v>0.97</v>
      </c>
      <c r="E420">
        <v>0.95650000000000002</v>
      </c>
      <c r="F420">
        <v>0.95650000000000002</v>
      </c>
    </row>
    <row r="421" spans="1:6" x14ac:dyDescent="0.25">
      <c r="A421" s="56">
        <v>100907</v>
      </c>
      <c r="B421" t="s">
        <v>662</v>
      </c>
      <c r="C421">
        <v>1.04</v>
      </c>
      <c r="D421">
        <v>0.97</v>
      </c>
      <c r="E421">
        <v>0.95290000000000008</v>
      </c>
      <c r="F421">
        <v>0.95290000000000008</v>
      </c>
    </row>
    <row r="422" spans="1:6" x14ac:dyDescent="0.25">
      <c r="A422" s="56">
        <v>100908</v>
      </c>
      <c r="B422" t="s">
        <v>661</v>
      </c>
      <c r="C422">
        <v>1.17</v>
      </c>
      <c r="D422">
        <v>1.0680000000000001</v>
      </c>
      <c r="E422">
        <v>1.0547</v>
      </c>
      <c r="F422">
        <v>1.0547</v>
      </c>
    </row>
    <row r="423" spans="1:6" x14ac:dyDescent="0.25">
      <c r="A423" s="56">
        <v>101902</v>
      </c>
      <c r="B423" t="s">
        <v>660</v>
      </c>
      <c r="C423">
        <v>1.1534</v>
      </c>
      <c r="D423">
        <v>1.0446</v>
      </c>
      <c r="E423">
        <v>0.9719000000000001</v>
      </c>
      <c r="F423">
        <v>0.9719000000000001</v>
      </c>
    </row>
    <row r="424" spans="1:6" x14ac:dyDescent="0.25">
      <c r="A424" s="56">
        <v>101903</v>
      </c>
      <c r="B424" t="s">
        <v>659</v>
      </c>
      <c r="C424">
        <v>1.125</v>
      </c>
      <c r="D424">
        <v>1.0391000000000001</v>
      </c>
      <c r="E424">
        <v>0.99980000000000002</v>
      </c>
      <c r="F424">
        <v>0.99980000000000002</v>
      </c>
    </row>
    <row r="425" spans="1:6" x14ac:dyDescent="0.25">
      <c r="A425" s="56">
        <v>101905</v>
      </c>
      <c r="B425" t="s">
        <v>658</v>
      </c>
      <c r="C425">
        <v>1.04</v>
      </c>
      <c r="D425">
        <v>0.97</v>
      </c>
      <c r="E425">
        <v>0.96640000000000004</v>
      </c>
      <c r="F425">
        <v>0.96640000000000004</v>
      </c>
    </row>
    <row r="426" spans="1:6" x14ac:dyDescent="0.25">
      <c r="A426" s="56">
        <v>101906</v>
      </c>
      <c r="B426" t="s">
        <v>657</v>
      </c>
      <c r="C426">
        <v>1.17</v>
      </c>
      <c r="D426">
        <v>1.0683</v>
      </c>
      <c r="E426">
        <v>0.99830000000000008</v>
      </c>
      <c r="F426">
        <v>0.99830000000000008</v>
      </c>
    </row>
    <row r="427" spans="1:6" x14ac:dyDescent="0.25">
      <c r="A427" s="56">
        <v>101907</v>
      </c>
      <c r="B427" t="s">
        <v>656</v>
      </c>
      <c r="C427">
        <v>1.06</v>
      </c>
      <c r="D427">
        <v>0.97</v>
      </c>
      <c r="E427">
        <v>0.95550000000000002</v>
      </c>
      <c r="F427">
        <v>0.95550000000000002</v>
      </c>
    </row>
    <row r="428" spans="1:6" x14ac:dyDescent="0.25">
      <c r="A428" s="56">
        <v>101908</v>
      </c>
      <c r="B428" t="s">
        <v>655</v>
      </c>
      <c r="C428">
        <v>1.2367000000000001</v>
      </c>
      <c r="D428">
        <v>1.1351</v>
      </c>
      <c r="E428">
        <v>1.0796000000000001</v>
      </c>
      <c r="F428">
        <v>1.0796000000000001</v>
      </c>
    </row>
    <row r="429" spans="1:6" x14ac:dyDescent="0.25">
      <c r="A429" s="56">
        <v>101910</v>
      </c>
      <c r="B429" t="s">
        <v>654</v>
      </c>
      <c r="C429">
        <v>1.2433000000000001</v>
      </c>
      <c r="D429">
        <v>1.1415999999999999</v>
      </c>
      <c r="E429">
        <v>1.1281000000000001</v>
      </c>
      <c r="F429">
        <v>1.1281000000000001</v>
      </c>
    </row>
    <row r="430" spans="1:6" x14ac:dyDescent="0.25">
      <c r="A430" s="56">
        <v>101911</v>
      </c>
      <c r="B430" t="s">
        <v>653</v>
      </c>
      <c r="C430">
        <v>1.17</v>
      </c>
      <c r="D430">
        <v>1.0683</v>
      </c>
      <c r="E430">
        <v>1.0436000000000001</v>
      </c>
      <c r="F430">
        <v>1.0436000000000001</v>
      </c>
    </row>
    <row r="431" spans="1:6" x14ac:dyDescent="0.25">
      <c r="A431" s="56">
        <v>101912</v>
      </c>
      <c r="B431" t="s">
        <v>652</v>
      </c>
      <c r="C431">
        <v>1.04</v>
      </c>
      <c r="D431">
        <v>0.97</v>
      </c>
      <c r="E431">
        <v>0.96640000000000004</v>
      </c>
      <c r="F431">
        <v>0.96640000000000004</v>
      </c>
    </row>
    <row r="432" spans="1:6" x14ac:dyDescent="0.25">
      <c r="A432" s="56">
        <v>101913</v>
      </c>
      <c r="B432" t="s">
        <v>651</v>
      </c>
      <c r="C432">
        <v>1.17</v>
      </c>
      <c r="D432">
        <v>1.0683</v>
      </c>
      <c r="E432">
        <v>1.0341</v>
      </c>
      <c r="F432">
        <v>1.0341</v>
      </c>
    </row>
    <row r="433" spans="1:6" x14ac:dyDescent="0.25">
      <c r="A433" s="56">
        <v>101914</v>
      </c>
      <c r="B433" t="s">
        <v>650</v>
      </c>
      <c r="C433">
        <v>1.1466000000000001</v>
      </c>
      <c r="D433">
        <v>1.0531000000000001</v>
      </c>
      <c r="E433">
        <v>0.99880000000000002</v>
      </c>
      <c r="F433">
        <v>0.99880000000000002</v>
      </c>
    </row>
    <row r="434" spans="1:6" x14ac:dyDescent="0.25">
      <c r="A434" s="56">
        <v>101915</v>
      </c>
      <c r="B434" t="s">
        <v>649</v>
      </c>
      <c r="C434">
        <v>1.06</v>
      </c>
      <c r="D434">
        <v>0.97</v>
      </c>
      <c r="E434">
        <v>0.95730000000000004</v>
      </c>
      <c r="F434">
        <v>0.95730000000000004</v>
      </c>
    </row>
    <row r="435" spans="1:6" x14ac:dyDescent="0.25">
      <c r="A435" s="56">
        <v>101916</v>
      </c>
      <c r="B435" t="s">
        <v>648</v>
      </c>
      <c r="C435">
        <v>1.17</v>
      </c>
      <c r="D435">
        <v>1.04</v>
      </c>
      <c r="E435">
        <v>1.0397000000000001</v>
      </c>
      <c r="F435">
        <v>1.0397000000000001</v>
      </c>
    </row>
    <row r="436" spans="1:6" x14ac:dyDescent="0.25">
      <c r="A436" s="56">
        <v>101917</v>
      </c>
      <c r="B436" t="s">
        <v>647</v>
      </c>
      <c r="C436">
        <v>1.2</v>
      </c>
      <c r="D436">
        <v>1.0984</v>
      </c>
      <c r="E436">
        <v>1.073</v>
      </c>
      <c r="F436">
        <v>1.073</v>
      </c>
    </row>
    <row r="437" spans="1:6" x14ac:dyDescent="0.25">
      <c r="A437" s="56">
        <v>101919</v>
      </c>
      <c r="B437" t="s">
        <v>646</v>
      </c>
      <c r="C437">
        <v>1.06</v>
      </c>
      <c r="D437">
        <v>0.97</v>
      </c>
      <c r="E437">
        <v>0.93430000000000002</v>
      </c>
      <c r="F437">
        <v>0.93430000000000002</v>
      </c>
    </row>
    <row r="438" spans="1:6" x14ac:dyDescent="0.25">
      <c r="A438" s="56">
        <v>101920</v>
      </c>
      <c r="B438" t="s">
        <v>645</v>
      </c>
      <c r="C438">
        <v>1.1100000000000001</v>
      </c>
      <c r="D438">
        <v>1.0164</v>
      </c>
      <c r="E438">
        <v>1.0028000000000001</v>
      </c>
      <c r="F438">
        <v>1.0028000000000001</v>
      </c>
    </row>
    <row r="439" spans="1:6" x14ac:dyDescent="0.25">
      <c r="A439" s="56">
        <v>101921</v>
      </c>
      <c r="B439" t="s">
        <v>644</v>
      </c>
      <c r="C439">
        <v>1.04</v>
      </c>
      <c r="D439">
        <v>0.97</v>
      </c>
      <c r="E439">
        <v>0.94000000000000006</v>
      </c>
      <c r="F439">
        <v>0.94000000000000006</v>
      </c>
    </row>
    <row r="440" spans="1:6" x14ac:dyDescent="0.25">
      <c r="A440" s="56">
        <v>101925</v>
      </c>
      <c r="B440" t="s">
        <v>642</v>
      </c>
      <c r="C440">
        <v>1.04</v>
      </c>
      <c r="D440">
        <v>0.97</v>
      </c>
      <c r="E440">
        <v>0.99470000000000003</v>
      </c>
      <c r="F440">
        <v>0.99470000000000003</v>
      </c>
    </row>
    <row r="441" spans="1:6" x14ac:dyDescent="0.25">
      <c r="A441" s="56">
        <v>102901</v>
      </c>
      <c r="B441" t="s">
        <v>641</v>
      </c>
      <c r="C441">
        <v>1.04</v>
      </c>
      <c r="D441">
        <v>0.97</v>
      </c>
      <c r="E441">
        <v>0.96640000000000004</v>
      </c>
      <c r="F441">
        <v>0.96640000000000004</v>
      </c>
    </row>
    <row r="442" spans="1:6" x14ac:dyDescent="0.25">
      <c r="A442" s="56">
        <v>102902</v>
      </c>
      <c r="B442" t="s">
        <v>640</v>
      </c>
      <c r="C442">
        <v>1.04</v>
      </c>
      <c r="D442">
        <v>0.97</v>
      </c>
      <c r="E442">
        <v>0.96640000000000004</v>
      </c>
      <c r="F442">
        <v>0.96640000000000004</v>
      </c>
    </row>
    <row r="443" spans="1:6" x14ac:dyDescent="0.25">
      <c r="A443" s="56">
        <v>102903</v>
      </c>
      <c r="B443" t="s">
        <v>639</v>
      </c>
      <c r="C443">
        <v>1.04</v>
      </c>
      <c r="D443">
        <v>0.97</v>
      </c>
      <c r="E443">
        <v>0.96640000000000004</v>
      </c>
      <c r="F443">
        <v>0.96640000000000004</v>
      </c>
    </row>
    <row r="444" spans="1:6" x14ac:dyDescent="0.25">
      <c r="A444" s="56">
        <v>102904</v>
      </c>
      <c r="B444" t="s">
        <v>638</v>
      </c>
      <c r="C444">
        <v>1.04</v>
      </c>
      <c r="D444">
        <v>0.97</v>
      </c>
      <c r="E444">
        <v>0.96640000000000004</v>
      </c>
      <c r="F444">
        <v>0.96640000000000004</v>
      </c>
    </row>
    <row r="445" spans="1:6" x14ac:dyDescent="0.25">
      <c r="A445" s="56">
        <v>102905</v>
      </c>
      <c r="B445" t="s">
        <v>637</v>
      </c>
      <c r="C445">
        <v>1.17</v>
      </c>
      <c r="D445">
        <v>1.0683</v>
      </c>
      <c r="E445">
        <v>1.0547</v>
      </c>
      <c r="F445">
        <v>1.0547</v>
      </c>
    </row>
    <row r="446" spans="1:6" x14ac:dyDescent="0.25">
      <c r="A446" s="56">
        <v>102906</v>
      </c>
      <c r="B446" t="s">
        <v>636</v>
      </c>
      <c r="C446">
        <v>1.04</v>
      </c>
      <c r="D446">
        <v>0.97</v>
      </c>
      <c r="E446">
        <v>0.87470000000000003</v>
      </c>
      <c r="F446">
        <v>0.87470000000000003</v>
      </c>
    </row>
    <row r="447" spans="1:6" x14ac:dyDescent="0.25">
      <c r="A447" s="56">
        <v>103901</v>
      </c>
      <c r="B447" t="s">
        <v>635</v>
      </c>
      <c r="C447">
        <v>1.04</v>
      </c>
      <c r="D447">
        <v>0.97</v>
      </c>
      <c r="E447">
        <v>0.96640000000000004</v>
      </c>
      <c r="F447">
        <v>0.96640000000000004</v>
      </c>
    </row>
    <row r="448" spans="1:6" x14ac:dyDescent="0.25">
      <c r="A448" s="56">
        <v>103902</v>
      </c>
      <c r="B448" t="s">
        <v>634</v>
      </c>
      <c r="C448">
        <v>1.04</v>
      </c>
      <c r="D448">
        <v>0.97</v>
      </c>
      <c r="E448">
        <v>0.8972</v>
      </c>
      <c r="F448">
        <v>0.8972</v>
      </c>
    </row>
    <row r="449" spans="1:6" x14ac:dyDescent="0.25">
      <c r="A449" s="56">
        <v>104901</v>
      </c>
      <c r="B449" t="s">
        <v>633</v>
      </c>
      <c r="C449">
        <v>1.0417000000000001</v>
      </c>
      <c r="D449">
        <v>0.97170000000000001</v>
      </c>
      <c r="E449">
        <v>0.96640000000000004</v>
      </c>
      <c r="F449">
        <v>0.96640000000000004</v>
      </c>
    </row>
    <row r="450" spans="1:6" x14ac:dyDescent="0.25">
      <c r="A450" s="56">
        <v>104903</v>
      </c>
      <c r="B450" t="s">
        <v>632</v>
      </c>
      <c r="C450">
        <v>1.17</v>
      </c>
      <c r="D450">
        <v>1.0683</v>
      </c>
      <c r="E450">
        <v>0.96300000000000008</v>
      </c>
      <c r="F450">
        <v>0.96300000000000008</v>
      </c>
    </row>
    <row r="451" spans="1:6" x14ac:dyDescent="0.25">
      <c r="A451" s="56">
        <v>104907</v>
      </c>
      <c r="B451" t="s">
        <v>631</v>
      </c>
      <c r="C451">
        <v>1.04</v>
      </c>
      <c r="D451">
        <v>0.97</v>
      </c>
      <c r="E451">
        <v>0.96640000000000004</v>
      </c>
      <c r="F451">
        <v>0.96640000000000004</v>
      </c>
    </row>
    <row r="452" spans="1:6" x14ac:dyDescent="0.25">
      <c r="A452" s="56">
        <v>105902</v>
      </c>
      <c r="B452" t="s">
        <v>630</v>
      </c>
      <c r="C452">
        <v>1.06</v>
      </c>
      <c r="D452">
        <v>0.99</v>
      </c>
      <c r="E452">
        <v>0.91720000000000002</v>
      </c>
      <c r="F452">
        <v>0.91720000000000002</v>
      </c>
    </row>
    <row r="453" spans="1:6" x14ac:dyDescent="0.25">
      <c r="A453" s="56">
        <v>105904</v>
      </c>
      <c r="B453" t="s">
        <v>629</v>
      </c>
      <c r="C453">
        <v>1.17</v>
      </c>
      <c r="D453">
        <v>1.0683</v>
      </c>
      <c r="E453">
        <v>0.98320000000000007</v>
      </c>
      <c r="F453">
        <v>0.98320000000000007</v>
      </c>
    </row>
    <row r="454" spans="1:6" x14ac:dyDescent="0.25">
      <c r="A454" s="56">
        <v>105905</v>
      </c>
      <c r="B454" t="s">
        <v>628</v>
      </c>
      <c r="C454">
        <v>1.0900000000000001</v>
      </c>
      <c r="D454">
        <v>1.0165</v>
      </c>
      <c r="E454">
        <v>0.95680000000000009</v>
      </c>
      <c r="F454">
        <v>0.95680000000000009</v>
      </c>
    </row>
    <row r="455" spans="1:6" x14ac:dyDescent="0.25">
      <c r="A455" s="56">
        <v>105906</v>
      </c>
      <c r="B455" t="s">
        <v>627</v>
      </c>
      <c r="C455">
        <v>1.04</v>
      </c>
      <c r="D455">
        <v>0.97</v>
      </c>
      <c r="E455">
        <v>0.90600000000000003</v>
      </c>
      <c r="F455">
        <v>0.90600000000000003</v>
      </c>
    </row>
    <row r="456" spans="1:6" x14ac:dyDescent="0.25">
      <c r="A456" s="56">
        <v>106901</v>
      </c>
      <c r="B456" t="s">
        <v>626</v>
      </c>
      <c r="C456">
        <v>0.93980000000000019</v>
      </c>
      <c r="D456">
        <v>0.97</v>
      </c>
      <c r="E456">
        <v>0.96640000000000004</v>
      </c>
      <c r="F456">
        <v>0.96640000000000004</v>
      </c>
    </row>
    <row r="457" spans="1:6" x14ac:dyDescent="0.25">
      <c r="A457" s="56">
        <v>107901</v>
      </c>
      <c r="B457" t="s">
        <v>625</v>
      </c>
      <c r="C457">
        <v>1.0374000000000001</v>
      </c>
      <c r="D457">
        <v>0.97</v>
      </c>
      <c r="E457">
        <v>0.9365</v>
      </c>
      <c r="F457">
        <v>0.9365</v>
      </c>
    </row>
    <row r="458" spans="1:6" x14ac:dyDescent="0.25">
      <c r="A458" s="56">
        <v>107902</v>
      </c>
      <c r="B458" t="s">
        <v>624</v>
      </c>
      <c r="C458">
        <v>1.17</v>
      </c>
      <c r="D458">
        <v>1.0683</v>
      </c>
      <c r="E458">
        <v>0.99299999999999999</v>
      </c>
      <c r="F458">
        <v>0.99299999999999999</v>
      </c>
    </row>
    <row r="459" spans="1:6" x14ac:dyDescent="0.25">
      <c r="A459" s="56">
        <v>107904</v>
      </c>
      <c r="B459" t="s">
        <v>623</v>
      </c>
      <c r="C459">
        <v>1.17</v>
      </c>
      <c r="D459">
        <v>1.0684</v>
      </c>
      <c r="E459">
        <v>1.0547</v>
      </c>
      <c r="F459">
        <v>1.0547</v>
      </c>
    </row>
    <row r="460" spans="1:6" x14ac:dyDescent="0.25">
      <c r="A460" s="56">
        <v>107905</v>
      </c>
      <c r="B460" t="s">
        <v>622</v>
      </c>
      <c r="C460">
        <v>1.04</v>
      </c>
      <c r="D460">
        <v>0.97</v>
      </c>
      <c r="E460">
        <v>0.9204</v>
      </c>
      <c r="F460">
        <v>0.9204</v>
      </c>
    </row>
    <row r="461" spans="1:6" x14ac:dyDescent="0.25">
      <c r="A461" s="56">
        <v>107906</v>
      </c>
      <c r="B461" t="s">
        <v>621</v>
      </c>
      <c r="C461">
        <v>1.04</v>
      </c>
      <c r="D461">
        <v>0.97</v>
      </c>
      <c r="E461">
        <v>0.95960000000000001</v>
      </c>
      <c r="F461">
        <v>0.95960000000000001</v>
      </c>
    </row>
    <row r="462" spans="1:6" x14ac:dyDescent="0.25">
      <c r="A462" s="56">
        <v>107907</v>
      </c>
      <c r="B462" t="s">
        <v>620</v>
      </c>
      <c r="C462">
        <v>1.17</v>
      </c>
      <c r="D462">
        <v>1.0683</v>
      </c>
      <c r="E462">
        <v>0.96300000000000008</v>
      </c>
      <c r="F462">
        <v>0.96300000000000008</v>
      </c>
    </row>
    <row r="463" spans="1:6" x14ac:dyDescent="0.25">
      <c r="A463" s="56">
        <v>107908</v>
      </c>
      <c r="B463" t="s">
        <v>619</v>
      </c>
      <c r="C463">
        <v>1.04</v>
      </c>
      <c r="D463">
        <v>0.97</v>
      </c>
      <c r="E463">
        <v>0.88790000000000002</v>
      </c>
      <c r="F463">
        <v>0.88790000000000002</v>
      </c>
    </row>
    <row r="464" spans="1:6" x14ac:dyDescent="0.25">
      <c r="A464" s="56">
        <v>107910</v>
      </c>
      <c r="B464" t="s">
        <v>618</v>
      </c>
      <c r="C464">
        <v>1.04</v>
      </c>
      <c r="D464">
        <v>0.97</v>
      </c>
      <c r="E464">
        <v>0.9496</v>
      </c>
      <c r="F464">
        <v>0.9496</v>
      </c>
    </row>
    <row r="465" spans="1:6" x14ac:dyDescent="0.25">
      <c r="A465" s="56">
        <v>108902</v>
      </c>
      <c r="B465" t="s">
        <v>617</v>
      </c>
      <c r="C465">
        <v>1.17</v>
      </c>
      <c r="D465">
        <v>1.0684</v>
      </c>
      <c r="E465">
        <v>0.99140000000000006</v>
      </c>
      <c r="F465">
        <v>0.99140000000000006</v>
      </c>
    </row>
    <row r="466" spans="1:6" x14ac:dyDescent="0.25">
      <c r="A466" s="56">
        <v>108903</v>
      </c>
      <c r="B466" t="s">
        <v>616</v>
      </c>
      <c r="C466">
        <v>1.17</v>
      </c>
      <c r="D466">
        <v>1.0683</v>
      </c>
      <c r="E466">
        <v>1.0325</v>
      </c>
      <c r="F466">
        <v>1.0325</v>
      </c>
    </row>
    <row r="467" spans="1:6" x14ac:dyDescent="0.25">
      <c r="A467" s="56">
        <v>108904</v>
      </c>
      <c r="B467" t="s">
        <v>615</v>
      </c>
      <c r="C467">
        <v>1.17</v>
      </c>
      <c r="D467">
        <v>1.0684</v>
      </c>
      <c r="E467">
        <v>1.0524</v>
      </c>
      <c r="F467">
        <v>1.0524</v>
      </c>
    </row>
    <row r="468" spans="1:6" x14ac:dyDescent="0.25">
      <c r="A468" s="56">
        <v>108905</v>
      </c>
      <c r="B468" t="s">
        <v>614</v>
      </c>
      <c r="C468">
        <v>1.17</v>
      </c>
      <c r="D468">
        <v>1.0684</v>
      </c>
      <c r="E468">
        <v>1.0109000000000001</v>
      </c>
      <c r="F468">
        <v>1.0109000000000001</v>
      </c>
    </row>
    <row r="469" spans="1:6" x14ac:dyDescent="0.25">
      <c r="A469" s="56">
        <v>108906</v>
      </c>
      <c r="B469" t="s">
        <v>613</v>
      </c>
      <c r="C469">
        <v>1.155</v>
      </c>
      <c r="D469">
        <v>1.0586</v>
      </c>
      <c r="E469">
        <v>1.0450000000000002</v>
      </c>
      <c r="F469">
        <v>1.0450000000000002</v>
      </c>
    </row>
    <row r="470" spans="1:6" x14ac:dyDescent="0.25">
      <c r="A470" s="56">
        <v>108907</v>
      </c>
      <c r="B470" t="s">
        <v>612</v>
      </c>
      <c r="C470">
        <v>1.17</v>
      </c>
      <c r="D470">
        <v>1.0684</v>
      </c>
      <c r="E470">
        <v>1.0119</v>
      </c>
      <c r="F470">
        <v>1.0119</v>
      </c>
    </row>
    <row r="471" spans="1:6" x14ac:dyDescent="0.25">
      <c r="A471" s="56">
        <v>108908</v>
      </c>
      <c r="B471" t="s">
        <v>611</v>
      </c>
      <c r="C471">
        <v>1.17</v>
      </c>
      <c r="D471">
        <v>1.0683</v>
      </c>
      <c r="E471">
        <v>1.028</v>
      </c>
      <c r="F471">
        <v>1.028</v>
      </c>
    </row>
    <row r="472" spans="1:6" x14ac:dyDescent="0.25">
      <c r="A472" s="56">
        <v>108909</v>
      </c>
      <c r="B472" t="s">
        <v>610</v>
      </c>
      <c r="C472">
        <v>1.17</v>
      </c>
      <c r="D472">
        <v>1.0683</v>
      </c>
      <c r="E472">
        <v>1.0507</v>
      </c>
      <c r="F472">
        <v>1.0507</v>
      </c>
    </row>
    <row r="473" spans="1:6" x14ac:dyDescent="0.25">
      <c r="A473" s="56">
        <v>108910</v>
      </c>
      <c r="B473" t="s">
        <v>609</v>
      </c>
      <c r="C473">
        <v>1.04</v>
      </c>
      <c r="D473">
        <v>0.97</v>
      </c>
      <c r="E473">
        <v>0.91</v>
      </c>
      <c r="F473">
        <v>0.91</v>
      </c>
    </row>
    <row r="474" spans="1:6" x14ac:dyDescent="0.25">
      <c r="A474" s="56">
        <v>108911</v>
      </c>
      <c r="B474" t="s">
        <v>608</v>
      </c>
      <c r="C474">
        <v>1.17</v>
      </c>
      <c r="D474">
        <v>1.0684</v>
      </c>
      <c r="E474">
        <v>1.0492000000000001</v>
      </c>
      <c r="F474">
        <v>1.0492000000000001</v>
      </c>
    </row>
    <row r="475" spans="1:6" x14ac:dyDescent="0.25">
      <c r="A475" s="56">
        <v>108912</v>
      </c>
      <c r="B475" t="s">
        <v>607</v>
      </c>
      <c r="C475">
        <v>1.17</v>
      </c>
      <c r="D475">
        <v>1.0683</v>
      </c>
      <c r="E475">
        <v>1.0683</v>
      </c>
      <c r="F475">
        <v>1.0683</v>
      </c>
    </row>
    <row r="476" spans="1:6" x14ac:dyDescent="0.25">
      <c r="A476" s="56">
        <v>108913</v>
      </c>
      <c r="B476" t="s">
        <v>606</v>
      </c>
      <c r="C476">
        <v>1.1397000000000002</v>
      </c>
      <c r="D476">
        <v>1.0487</v>
      </c>
      <c r="E476">
        <v>0.99890000000000001</v>
      </c>
      <c r="F476">
        <v>0.99890000000000001</v>
      </c>
    </row>
    <row r="477" spans="1:6" x14ac:dyDescent="0.25">
      <c r="A477" s="56">
        <v>108914</v>
      </c>
      <c r="B477" t="s">
        <v>605</v>
      </c>
      <c r="C477">
        <v>1.17</v>
      </c>
      <c r="D477">
        <v>1.0684</v>
      </c>
      <c r="E477">
        <v>1.0548</v>
      </c>
      <c r="F477">
        <v>1.0548</v>
      </c>
    </row>
    <row r="478" spans="1:6" x14ac:dyDescent="0.25">
      <c r="A478" s="56">
        <v>108915</v>
      </c>
      <c r="B478" t="s">
        <v>604</v>
      </c>
      <c r="C478">
        <v>1.17</v>
      </c>
      <c r="D478">
        <v>1.0684</v>
      </c>
      <c r="E478">
        <v>0.95640000000000003</v>
      </c>
      <c r="F478">
        <v>0.95640000000000003</v>
      </c>
    </row>
    <row r="479" spans="1:6" x14ac:dyDescent="0.25">
      <c r="A479" s="56">
        <v>108916</v>
      </c>
      <c r="B479" t="s">
        <v>603</v>
      </c>
      <c r="C479">
        <v>1.17</v>
      </c>
      <c r="D479">
        <v>1.0683</v>
      </c>
      <c r="E479">
        <v>1.0084</v>
      </c>
      <c r="F479">
        <v>1.0084</v>
      </c>
    </row>
    <row r="480" spans="1:6" x14ac:dyDescent="0.25">
      <c r="A480" s="56">
        <v>109901</v>
      </c>
      <c r="B480" t="s">
        <v>602</v>
      </c>
      <c r="C480">
        <v>1.1115000000000002</v>
      </c>
      <c r="D480">
        <v>1.0304</v>
      </c>
      <c r="E480">
        <v>0.99450000000000005</v>
      </c>
      <c r="F480">
        <v>0.99450000000000005</v>
      </c>
    </row>
    <row r="481" spans="1:6" x14ac:dyDescent="0.25">
      <c r="A481" s="56">
        <v>109902</v>
      </c>
      <c r="B481" t="s">
        <v>601</v>
      </c>
      <c r="C481">
        <v>1.17</v>
      </c>
      <c r="D481">
        <v>1.0683</v>
      </c>
      <c r="E481">
        <v>0.98560000000000003</v>
      </c>
      <c r="F481">
        <v>0.98560000000000003</v>
      </c>
    </row>
    <row r="482" spans="1:6" x14ac:dyDescent="0.25">
      <c r="A482" s="56">
        <v>109903</v>
      </c>
      <c r="B482" t="s">
        <v>600</v>
      </c>
      <c r="C482">
        <v>1.17</v>
      </c>
      <c r="D482">
        <v>1.0683</v>
      </c>
      <c r="E482">
        <v>1.0547</v>
      </c>
      <c r="F482">
        <v>1.0547</v>
      </c>
    </row>
    <row r="483" spans="1:6" x14ac:dyDescent="0.25">
      <c r="A483" s="56">
        <v>109904</v>
      </c>
      <c r="B483" t="s">
        <v>599</v>
      </c>
      <c r="C483">
        <v>1.1500000000000001</v>
      </c>
      <c r="D483">
        <v>1.0553000000000001</v>
      </c>
      <c r="E483">
        <v>1.0417000000000001</v>
      </c>
      <c r="F483">
        <v>1.0417000000000001</v>
      </c>
    </row>
    <row r="484" spans="1:6" x14ac:dyDescent="0.25">
      <c r="A484" s="56">
        <v>109905</v>
      </c>
      <c r="B484" t="s">
        <v>598</v>
      </c>
      <c r="C484">
        <v>1.17</v>
      </c>
      <c r="D484">
        <v>1.0683</v>
      </c>
      <c r="E484">
        <v>0.98930000000000007</v>
      </c>
      <c r="F484">
        <v>0.98930000000000007</v>
      </c>
    </row>
    <row r="485" spans="1:6" x14ac:dyDescent="0.25">
      <c r="A485" s="56">
        <v>109907</v>
      </c>
      <c r="B485" t="s">
        <v>597</v>
      </c>
      <c r="C485">
        <v>1.17</v>
      </c>
      <c r="D485">
        <v>1.0683</v>
      </c>
      <c r="E485">
        <v>1.0268000000000002</v>
      </c>
      <c r="F485">
        <v>1.0268000000000002</v>
      </c>
    </row>
    <row r="486" spans="1:6" x14ac:dyDescent="0.25">
      <c r="A486" s="56">
        <v>109908</v>
      </c>
      <c r="B486" t="s">
        <v>596</v>
      </c>
      <c r="C486">
        <v>1.17</v>
      </c>
      <c r="D486">
        <v>1.0683</v>
      </c>
      <c r="E486">
        <v>1.0547</v>
      </c>
      <c r="F486">
        <v>1.0547</v>
      </c>
    </row>
    <row r="487" spans="1:6" x14ac:dyDescent="0.25">
      <c r="A487" s="56">
        <v>109910</v>
      </c>
      <c r="B487" t="s">
        <v>595</v>
      </c>
      <c r="C487">
        <v>1.17</v>
      </c>
      <c r="D487">
        <v>1.0683</v>
      </c>
      <c r="E487">
        <v>1.0035000000000001</v>
      </c>
      <c r="F487">
        <v>1.0035000000000001</v>
      </c>
    </row>
    <row r="488" spans="1:6" x14ac:dyDescent="0.25">
      <c r="A488" s="56">
        <v>109911</v>
      </c>
      <c r="B488" t="s">
        <v>594</v>
      </c>
      <c r="C488">
        <v>1.17</v>
      </c>
      <c r="D488">
        <v>1.0683</v>
      </c>
      <c r="E488">
        <v>1.0381</v>
      </c>
      <c r="F488">
        <v>1.0381</v>
      </c>
    </row>
    <row r="489" spans="1:6" x14ac:dyDescent="0.25">
      <c r="A489" s="56">
        <v>109912</v>
      </c>
      <c r="B489" t="s">
        <v>593</v>
      </c>
      <c r="C489">
        <v>1.17</v>
      </c>
      <c r="D489">
        <v>1.0683</v>
      </c>
      <c r="E489">
        <v>1.0547</v>
      </c>
      <c r="F489">
        <v>1.0547</v>
      </c>
    </row>
    <row r="490" spans="1:6" x14ac:dyDescent="0.25">
      <c r="A490" s="56">
        <v>109913</v>
      </c>
      <c r="B490" t="s">
        <v>592</v>
      </c>
      <c r="C490">
        <v>1.17</v>
      </c>
      <c r="D490">
        <v>1.0683</v>
      </c>
      <c r="E490">
        <v>1.0209000000000001</v>
      </c>
      <c r="F490">
        <v>1.0209000000000001</v>
      </c>
    </row>
    <row r="491" spans="1:6" x14ac:dyDescent="0.25">
      <c r="A491" s="56">
        <v>109914</v>
      </c>
      <c r="B491" t="s">
        <v>591</v>
      </c>
      <c r="C491">
        <v>1.17</v>
      </c>
      <c r="D491">
        <v>1.0683</v>
      </c>
      <c r="E491">
        <v>0.96300000000000008</v>
      </c>
      <c r="F491">
        <v>0.96300000000000008</v>
      </c>
    </row>
    <row r="492" spans="1:6" x14ac:dyDescent="0.25">
      <c r="A492" s="56">
        <v>110901</v>
      </c>
      <c r="B492" t="s">
        <v>590</v>
      </c>
      <c r="C492">
        <v>1.0995000000000001</v>
      </c>
      <c r="D492">
        <v>1.0226</v>
      </c>
      <c r="E492">
        <v>1.0090000000000001</v>
      </c>
      <c r="F492">
        <v>1.0090000000000001</v>
      </c>
    </row>
    <row r="493" spans="1:6" x14ac:dyDescent="0.25">
      <c r="A493" s="56">
        <v>110902</v>
      </c>
      <c r="B493" t="s">
        <v>589</v>
      </c>
      <c r="C493">
        <v>1.06</v>
      </c>
      <c r="D493">
        <v>0.99</v>
      </c>
      <c r="E493">
        <v>0.97640000000000005</v>
      </c>
      <c r="F493">
        <v>0.97640000000000005</v>
      </c>
    </row>
    <row r="494" spans="1:6" x14ac:dyDescent="0.25">
      <c r="A494" s="56">
        <v>110905</v>
      </c>
      <c r="B494" t="s">
        <v>588</v>
      </c>
      <c r="C494">
        <v>1.17</v>
      </c>
      <c r="D494">
        <v>1.0683</v>
      </c>
      <c r="E494">
        <v>1.0547</v>
      </c>
      <c r="F494">
        <v>1.0547</v>
      </c>
    </row>
    <row r="495" spans="1:6" x14ac:dyDescent="0.25">
      <c r="A495" s="56">
        <v>110906</v>
      </c>
      <c r="B495" t="s">
        <v>587</v>
      </c>
      <c r="C495">
        <v>1.1599999999999997</v>
      </c>
      <c r="D495">
        <v>1.06</v>
      </c>
      <c r="E495">
        <v>1.0464</v>
      </c>
      <c r="F495">
        <v>1.0464</v>
      </c>
    </row>
    <row r="496" spans="1:6" x14ac:dyDescent="0.25">
      <c r="A496" s="56">
        <v>110907</v>
      </c>
      <c r="B496" t="s">
        <v>586</v>
      </c>
      <c r="C496">
        <v>1.04</v>
      </c>
      <c r="D496">
        <v>0.97</v>
      </c>
      <c r="E496">
        <v>0.96640000000000004</v>
      </c>
      <c r="F496">
        <v>0.96640000000000004</v>
      </c>
    </row>
    <row r="497" spans="1:6" x14ac:dyDescent="0.25">
      <c r="A497" s="56">
        <v>110908</v>
      </c>
      <c r="B497" t="s">
        <v>585</v>
      </c>
      <c r="C497">
        <v>1.17</v>
      </c>
      <c r="D497">
        <v>1.0683</v>
      </c>
      <c r="E497">
        <v>1.0547</v>
      </c>
      <c r="F497">
        <v>1.0547</v>
      </c>
    </row>
    <row r="498" spans="1:6" x14ac:dyDescent="0.25">
      <c r="A498" s="56">
        <v>111901</v>
      </c>
      <c r="B498" t="s">
        <v>584</v>
      </c>
      <c r="C498">
        <v>1.04</v>
      </c>
      <c r="D498">
        <v>0.97</v>
      </c>
      <c r="E498">
        <v>0.96640000000000004</v>
      </c>
      <c r="F498">
        <v>0.96640000000000004</v>
      </c>
    </row>
    <row r="499" spans="1:6" x14ac:dyDescent="0.25">
      <c r="A499" s="56">
        <v>111902</v>
      </c>
      <c r="B499" t="s">
        <v>583</v>
      </c>
      <c r="C499">
        <v>1.17</v>
      </c>
      <c r="D499">
        <v>1.0684</v>
      </c>
      <c r="E499">
        <v>0.96300000000000008</v>
      </c>
      <c r="F499">
        <v>0.96300000000000008</v>
      </c>
    </row>
    <row r="500" spans="1:6" x14ac:dyDescent="0.25">
      <c r="A500" s="56">
        <v>111903</v>
      </c>
      <c r="B500" t="s">
        <v>582</v>
      </c>
      <c r="C500">
        <v>1.04</v>
      </c>
      <c r="D500">
        <v>0.97</v>
      </c>
      <c r="E500">
        <v>0.96</v>
      </c>
      <c r="F500">
        <v>0.96</v>
      </c>
    </row>
    <row r="501" spans="1:6" x14ac:dyDescent="0.25">
      <c r="A501" s="56">
        <v>112901</v>
      </c>
      <c r="B501" t="s">
        <v>581</v>
      </c>
      <c r="C501">
        <v>1.04</v>
      </c>
      <c r="D501">
        <v>0.97</v>
      </c>
      <c r="E501">
        <v>0.94090000000000007</v>
      </c>
      <c r="F501">
        <v>0.94090000000000007</v>
      </c>
    </row>
    <row r="502" spans="1:6" x14ac:dyDescent="0.25">
      <c r="A502" s="56">
        <v>112905</v>
      </c>
      <c r="B502" t="s">
        <v>580</v>
      </c>
      <c r="C502">
        <v>1.17</v>
      </c>
      <c r="D502">
        <v>1.0684</v>
      </c>
      <c r="E502">
        <v>1.0194000000000001</v>
      </c>
      <c r="F502">
        <v>1.0194000000000001</v>
      </c>
    </row>
    <row r="503" spans="1:6" x14ac:dyDescent="0.25">
      <c r="A503" s="56">
        <v>112906</v>
      </c>
      <c r="B503" t="s">
        <v>579</v>
      </c>
      <c r="C503">
        <v>1.17</v>
      </c>
      <c r="D503">
        <v>1.0684</v>
      </c>
      <c r="E503">
        <v>1.0547</v>
      </c>
      <c r="F503">
        <v>1.0547</v>
      </c>
    </row>
    <row r="504" spans="1:6" x14ac:dyDescent="0.25">
      <c r="A504" s="56">
        <v>112907</v>
      </c>
      <c r="B504" t="s">
        <v>578</v>
      </c>
      <c r="C504">
        <v>1.17</v>
      </c>
      <c r="D504">
        <v>1.0683</v>
      </c>
      <c r="E504">
        <v>1.0447</v>
      </c>
      <c r="F504">
        <v>1.0447</v>
      </c>
    </row>
    <row r="505" spans="1:6" x14ac:dyDescent="0.25">
      <c r="A505" s="56">
        <v>112908</v>
      </c>
      <c r="B505" t="s">
        <v>577</v>
      </c>
      <c r="C505">
        <v>1.04</v>
      </c>
      <c r="D505">
        <v>0.97</v>
      </c>
      <c r="E505">
        <v>0.96640000000000004</v>
      </c>
      <c r="F505">
        <v>0.96640000000000004</v>
      </c>
    </row>
    <row r="506" spans="1:6" x14ac:dyDescent="0.25">
      <c r="A506" s="56">
        <v>112909</v>
      </c>
      <c r="B506" t="s">
        <v>576</v>
      </c>
      <c r="C506">
        <v>1.04</v>
      </c>
      <c r="D506">
        <v>0.97</v>
      </c>
      <c r="E506">
        <v>0.92549999999999999</v>
      </c>
      <c r="F506">
        <v>0.92549999999999999</v>
      </c>
    </row>
    <row r="507" spans="1:6" x14ac:dyDescent="0.25">
      <c r="A507" s="56">
        <v>112910</v>
      </c>
      <c r="B507" t="s">
        <v>575</v>
      </c>
      <c r="C507">
        <v>1.17</v>
      </c>
      <c r="D507">
        <v>1.0683</v>
      </c>
      <c r="E507">
        <v>1.0547</v>
      </c>
      <c r="F507">
        <v>1.0547</v>
      </c>
    </row>
    <row r="508" spans="1:6" x14ac:dyDescent="0.25">
      <c r="A508" s="56">
        <v>113901</v>
      </c>
      <c r="B508" t="s">
        <v>574</v>
      </c>
      <c r="C508">
        <v>1.04</v>
      </c>
      <c r="D508">
        <v>0.97</v>
      </c>
      <c r="E508">
        <v>0.9617</v>
      </c>
      <c r="F508">
        <v>0.9617</v>
      </c>
    </row>
    <row r="509" spans="1:6" x14ac:dyDescent="0.25">
      <c r="A509" s="56">
        <v>113902</v>
      </c>
      <c r="B509" t="s">
        <v>573</v>
      </c>
      <c r="C509">
        <v>1.04</v>
      </c>
      <c r="D509">
        <v>0.97</v>
      </c>
      <c r="E509">
        <v>0.90290000000000004</v>
      </c>
      <c r="F509">
        <v>0.90290000000000004</v>
      </c>
    </row>
    <row r="510" spans="1:6" x14ac:dyDescent="0.25">
      <c r="A510" s="56">
        <v>113903</v>
      </c>
      <c r="B510" t="s">
        <v>572</v>
      </c>
      <c r="C510">
        <v>1.04</v>
      </c>
      <c r="D510">
        <v>0.97</v>
      </c>
      <c r="E510">
        <v>0.96640000000000004</v>
      </c>
      <c r="F510">
        <v>0.96640000000000004</v>
      </c>
    </row>
    <row r="511" spans="1:6" x14ac:dyDescent="0.25">
      <c r="A511" s="56">
        <v>113905</v>
      </c>
      <c r="B511" t="s">
        <v>571</v>
      </c>
      <c r="C511">
        <v>1.04</v>
      </c>
      <c r="D511">
        <v>0.97</v>
      </c>
      <c r="E511">
        <v>0.96640000000000004</v>
      </c>
      <c r="F511">
        <v>0.96640000000000004</v>
      </c>
    </row>
    <row r="512" spans="1:6" x14ac:dyDescent="0.25">
      <c r="A512" s="56">
        <v>113906</v>
      </c>
      <c r="B512" t="s">
        <v>570</v>
      </c>
      <c r="C512">
        <v>1.04</v>
      </c>
      <c r="D512">
        <v>0.97</v>
      </c>
      <c r="E512">
        <v>0.89600000000000002</v>
      </c>
      <c r="F512">
        <v>0.89600000000000002</v>
      </c>
    </row>
    <row r="513" spans="1:6" x14ac:dyDescent="0.25">
      <c r="A513" s="56">
        <v>114901</v>
      </c>
      <c r="B513" t="s">
        <v>569</v>
      </c>
      <c r="C513">
        <v>1.04</v>
      </c>
      <c r="D513">
        <v>0.97</v>
      </c>
      <c r="E513">
        <v>0.96640000000000004</v>
      </c>
      <c r="F513">
        <v>0.96640000000000004</v>
      </c>
    </row>
    <row r="514" spans="1:6" x14ac:dyDescent="0.25">
      <c r="A514" s="56">
        <v>114902</v>
      </c>
      <c r="B514" t="s">
        <v>568</v>
      </c>
      <c r="C514">
        <v>1.04</v>
      </c>
      <c r="D514">
        <v>0.97</v>
      </c>
      <c r="E514">
        <v>0.90400000000000003</v>
      </c>
      <c r="F514">
        <v>0.90400000000000003</v>
      </c>
    </row>
    <row r="515" spans="1:6" x14ac:dyDescent="0.25">
      <c r="A515" s="56">
        <v>114904</v>
      </c>
      <c r="B515" t="s">
        <v>567</v>
      </c>
      <c r="C515">
        <v>1.04</v>
      </c>
      <c r="D515">
        <v>0.97</v>
      </c>
      <c r="E515">
        <v>0.96640000000000004</v>
      </c>
      <c r="F515">
        <v>0.96640000000000004</v>
      </c>
    </row>
    <row r="516" spans="1:6" x14ac:dyDescent="0.25">
      <c r="A516" s="56">
        <v>115902</v>
      </c>
      <c r="B516" t="s">
        <v>565</v>
      </c>
      <c r="C516">
        <v>1.06</v>
      </c>
      <c r="D516">
        <v>0.99</v>
      </c>
      <c r="E516">
        <v>0.97640000000000005</v>
      </c>
      <c r="F516">
        <v>0.97640000000000005</v>
      </c>
    </row>
    <row r="517" spans="1:6" x14ac:dyDescent="0.25">
      <c r="A517" s="56">
        <v>115903</v>
      </c>
      <c r="B517" t="s">
        <v>564</v>
      </c>
      <c r="C517">
        <v>1.0401</v>
      </c>
      <c r="D517">
        <v>0.97010000000000007</v>
      </c>
      <c r="E517">
        <v>0.96640000000000004</v>
      </c>
      <c r="F517">
        <v>0.96640000000000004</v>
      </c>
    </row>
    <row r="518" spans="1:6" x14ac:dyDescent="0.25">
      <c r="A518" s="56">
        <v>116901</v>
      </c>
      <c r="B518" t="s">
        <v>563</v>
      </c>
      <c r="C518">
        <v>1.17</v>
      </c>
      <c r="D518">
        <v>1.0683</v>
      </c>
      <c r="E518">
        <v>0.97160000000000002</v>
      </c>
      <c r="F518">
        <v>0.97160000000000002</v>
      </c>
    </row>
    <row r="519" spans="1:6" x14ac:dyDescent="0.25">
      <c r="A519" s="56">
        <v>116902</v>
      </c>
      <c r="B519" t="s">
        <v>562</v>
      </c>
      <c r="C519">
        <v>1.17</v>
      </c>
      <c r="D519">
        <v>1.0683</v>
      </c>
      <c r="E519">
        <v>0.96300000000000008</v>
      </c>
      <c r="F519">
        <v>0.96300000000000008</v>
      </c>
    </row>
    <row r="520" spans="1:6" x14ac:dyDescent="0.25">
      <c r="A520" s="56">
        <v>116903</v>
      </c>
      <c r="B520" t="s">
        <v>561</v>
      </c>
      <c r="C520">
        <v>1.17</v>
      </c>
      <c r="D520">
        <v>1.0683</v>
      </c>
      <c r="E520">
        <v>1.0109000000000001</v>
      </c>
      <c r="F520">
        <v>1.0109000000000001</v>
      </c>
    </row>
    <row r="521" spans="1:6" x14ac:dyDescent="0.25">
      <c r="A521" s="56">
        <v>116905</v>
      </c>
      <c r="B521" t="s">
        <v>560</v>
      </c>
      <c r="C521">
        <v>1.06</v>
      </c>
      <c r="D521">
        <v>0.99</v>
      </c>
      <c r="E521">
        <v>0.93020000000000003</v>
      </c>
      <c r="F521">
        <v>0.93020000000000003</v>
      </c>
    </row>
    <row r="522" spans="1:6" x14ac:dyDescent="0.25">
      <c r="A522" s="56">
        <v>116906</v>
      </c>
      <c r="B522" t="s">
        <v>559</v>
      </c>
      <c r="C522">
        <v>1.04</v>
      </c>
      <c r="D522">
        <v>0.97</v>
      </c>
      <c r="E522">
        <v>0.85680000000000001</v>
      </c>
      <c r="F522">
        <v>0.85680000000000001</v>
      </c>
    </row>
    <row r="523" spans="1:6" x14ac:dyDescent="0.25">
      <c r="A523" s="56">
        <v>116908</v>
      </c>
      <c r="B523" t="s">
        <v>558</v>
      </c>
      <c r="C523">
        <v>1.17</v>
      </c>
      <c r="D523">
        <v>1.0680000000000001</v>
      </c>
      <c r="E523">
        <v>0.98270000000000002</v>
      </c>
      <c r="F523">
        <v>0.98270000000000002</v>
      </c>
    </row>
    <row r="524" spans="1:6" x14ac:dyDescent="0.25">
      <c r="A524" s="56">
        <v>116909</v>
      </c>
      <c r="B524" t="s">
        <v>557</v>
      </c>
      <c r="C524">
        <v>1.1260000000000001</v>
      </c>
      <c r="D524">
        <v>1.0398000000000001</v>
      </c>
      <c r="E524">
        <v>0.94070000000000009</v>
      </c>
      <c r="F524">
        <v>0.94070000000000009</v>
      </c>
    </row>
    <row r="525" spans="1:6" x14ac:dyDescent="0.25">
      <c r="A525" s="56">
        <v>116910</v>
      </c>
      <c r="B525" t="s">
        <v>556</v>
      </c>
      <c r="C525">
        <v>1.04</v>
      </c>
      <c r="D525">
        <v>0.97</v>
      </c>
      <c r="E525">
        <v>0.88780000000000003</v>
      </c>
      <c r="F525">
        <v>0.88780000000000003</v>
      </c>
    </row>
    <row r="526" spans="1:6" x14ac:dyDescent="0.25">
      <c r="A526" s="56">
        <v>116915</v>
      </c>
      <c r="B526" t="s">
        <v>555</v>
      </c>
      <c r="C526">
        <v>1.04</v>
      </c>
      <c r="D526">
        <v>0.97</v>
      </c>
      <c r="E526">
        <v>0.87470000000000003</v>
      </c>
      <c r="F526">
        <v>0.87470000000000003</v>
      </c>
    </row>
    <row r="527" spans="1:6" x14ac:dyDescent="0.25">
      <c r="A527" s="56">
        <v>116916</v>
      </c>
      <c r="B527" t="s">
        <v>554</v>
      </c>
      <c r="C527">
        <v>1.17</v>
      </c>
      <c r="D527">
        <v>1.0683</v>
      </c>
      <c r="E527">
        <v>0.96300000000000008</v>
      </c>
      <c r="F527">
        <v>0.96300000000000008</v>
      </c>
    </row>
    <row r="528" spans="1:6" x14ac:dyDescent="0.25">
      <c r="A528" s="56">
        <v>117901</v>
      </c>
      <c r="B528" t="s">
        <v>553</v>
      </c>
      <c r="C528">
        <v>1.04</v>
      </c>
      <c r="D528">
        <v>0.97</v>
      </c>
      <c r="E528">
        <v>0.96640000000000004</v>
      </c>
      <c r="F528">
        <v>0.96640000000000004</v>
      </c>
    </row>
    <row r="529" spans="1:6" x14ac:dyDescent="0.25">
      <c r="A529" s="56">
        <v>117903</v>
      </c>
      <c r="B529" t="s">
        <v>552</v>
      </c>
      <c r="C529">
        <v>1.1400000000000001</v>
      </c>
      <c r="D529">
        <v>1.0488999999999999</v>
      </c>
      <c r="E529">
        <v>1.0353000000000001</v>
      </c>
      <c r="F529">
        <v>1.0353000000000001</v>
      </c>
    </row>
    <row r="530" spans="1:6" x14ac:dyDescent="0.25">
      <c r="A530" s="56">
        <v>117907</v>
      </c>
      <c r="B530" t="s">
        <v>550</v>
      </c>
      <c r="C530">
        <v>1.1200000000000001</v>
      </c>
      <c r="D530">
        <v>1.0359</v>
      </c>
      <c r="E530">
        <v>1.0223</v>
      </c>
      <c r="F530">
        <v>1.0223</v>
      </c>
    </row>
    <row r="531" spans="1:6" x14ac:dyDescent="0.25">
      <c r="A531" s="56">
        <v>118902</v>
      </c>
      <c r="B531" t="s">
        <v>549</v>
      </c>
      <c r="C531">
        <v>1.04</v>
      </c>
      <c r="D531">
        <v>0.97</v>
      </c>
      <c r="E531">
        <v>0.96640000000000004</v>
      </c>
      <c r="F531">
        <v>0.96640000000000004</v>
      </c>
    </row>
    <row r="532" spans="1:6" x14ac:dyDescent="0.25">
      <c r="A532" s="56">
        <v>119901</v>
      </c>
      <c r="B532" t="s">
        <v>548</v>
      </c>
      <c r="C532">
        <v>1.04</v>
      </c>
      <c r="D532">
        <v>0.97</v>
      </c>
      <c r="E532">
        <v>0.96640000000000004</v>
      </c>
      <c r="F532">
        <v>0.96640000000000004</v>
      </c>
    </row>
    <row r="533" spans="1:6" x14ac:dyDescent="0.25">
      <c r="A533" s="56">
        <v>119902</v>
      </c>
      <c r="B533" t="s">
        <v>547</v>
      </c>
      <c r="C533">
        <v>1.04</v>
      </c>
      <c r="D533">
        <v>0.97</v>
      </c>
      <c r="E533">
        <v>0.96640000000000004</v>
      </c>
      <c r="F533">
        <v>0.96640000000000004</v>
      </c>
    </row>
    <row r="534" spans="1:6" x14ac:dyDescent="0.25">
      <c r="A534" s="56">
        <v>120901</v>
      </c>
      <c r="B534" t="s">
        <v>545</v>
      </c>
      <c r="C534">
        <v>1.06</v>
      </c>
      <c r="D534">
        <v>0.97</v>
      </c>
      <c r="E534">
        <v>0.93140000000000001</v>
      </c>
      <c r="F534">
        <v>0.93140000000000001</v>
      </c>
    </row>
    <row r="535" spans="1:6" x14ac:dyDescent="0.25">
      <c r="A535" s="56">
        <v>120902</v>
      </c>
      <c r="B535" t="s">
        <v>544</v>
      </c>
      <c r="C535">
        <v>1.04</v>
      </c>
      <c r="D535">
        <v>0.97</v>
      </c>
      <c r="E535">
        <v>0.9457000000000001</v>
      </c>
      <c r="F535">
        <v>0.9457000000000001</v>
      </c>
    </row>
    <row r="536" spans="1:6" x14ac:dyDescent="0.25">
      <c r="A536" s="56">
        <v>120905</v>
      </c>
      <c r="B536" t="s">
        <v>543</v>
      </c>
      <c r="C536">
        <v>1.0900000000000001</v>
      </c>
      <c r="D536">
        <v>1.0165</v>
      </c>
      <c r="E536">
        <v>1.0028000000000001</v>
      </c>
      <c r="F536">
        <v>1.0028000000000001</v>
      </c>
    </row>
    <row r="537" spans="1:6" x14ac:dyDescent="0.25">
      <c r="A537" s="56">
        <v>121902</v>
      </c>
      <c r="B537" t="s">
        <v>542</v>
      </c>
      <c r="C537">
        <v>1.04</v>
      </c>
      <c r="D537">
        <v>0.97</v>
      </c>
      <c r="E537">
        <v>0.96640000000000004</v>
      </c>
      <c r="F537">
        <v>0.96640000000000004</v>
      </c>
    </row>
    <row r="538" spans="1:6" x14ac:dyDescent="0.25">
      <c r="A538" s="56">
        <v>121904</v>
      </c>
      <c r="B538" t="s">
        <v>540</v>
      </c>
      <c r="C538">
        <v>1.17</v>
      </c>
      <c r="D538">
        <v>1.0683</v>
      </c>
      <c r="E538">
        <v>1.0547</v>
      </c>
      <c r="F538">
        <v>1.0547</v>
      </c>
    </row>
    <row r="539" spans="1:6" x14ac:dyDescent="0.25">
      <c r="A539" s="56">
        <v>121905</v>
      </c>
      <c r="B539" t="s">
        <v>539</v>
      </c>
      <c r="C539">
        <v>1.17</v>
      </c>
      <c r="D539">
        <v>0.97</v>
      </c>
      <c r="E539">
        <v>0.96640000000000004</v>
      </c>
      <c r="F539">
        <v>0.96640000000000004</v>
      </c>
    </row>
    <row r="540" spans="1:6" x14ac:dyDescent="0.25">
      <c r="A540" s="56">
        <v>121906</v>
      </c>
      <c r="B540" t="s">
        <v>538</v>
      </c>
      <c r="C540">
        <v>1.17</v>
      </c>
      <c r="D540">
        <v>1.0684</v>
      </c>
      <c r="E540">
        <v>1.0547</v>
      </c>
      <c r="F540">
        <v>1.0547</v>
      </c>
    </row>
    <row r="541" spans="1:6" x14ac:dyDescent="0.25">
      <c r="A541" s="56">
        <v>122901</v>
      </c>
      <c r="B541" t="s">
        <v>537</v>
      </c>
      <c r="C541">
        <v>1.17</v>
      </c>
      <c r="D541">
        <v>1.06</v>
      </c>
      <c r="E541">
        <v>1.0350000000000001</v>
      </c>
      <c r="F541">
        <v>1.0350000000000001</v>
      </c>
    </row>
    <row r="542" spans="1:6" x14ac:dyDescent="0.25">
      <c r="A542" s="56">
        <v>122902</v>
      </c>
      <c r="B542" t="s">
        <v>536</v>
      </c>
      <c r="C542">
        <v>1.04</v>
      </c>
      <c r="D542">
        <v>0.97</v>
      </c>
      <c r="E542">
        <v>0.96640000000000004</v>
      </c>
      <c r="F542">
        <v>0.96640000000000004</v>
      </c>
    </row>
    <row r="543" spans="1:6" x14ac:dyDescent="0.25">
      <c r="A543" s="56">
        <v>123905</v>
      </c>
      <c r="B543" t="s">
        <v>535</v>
      </c>
      <c r="C543">
        <v>1.06</v>
      </c>
      <c r="D543">
        <v>0.97</v>
      </c>
      <c r="E543">
        <v>0.91520000000000001</v>
      </c>
      <c r="F543">
        <v>0.91520000000000001</v>
      </c>
    </row>
    <row r="544" spans="1:6" x14ac:dyDescent="0.25">
      <c r="A544" s="56">
        <v>123907</v>
      </c>
      <c r="B544" t="s">
        <v>534</v>
      </c>
      <c r="C544">
        <v>1.17</v>
      </c>
      <c r="D544">
        <v>1.0683</v>
      </c>
      <c r="E544">
        <v>1.0864</v>
      </c>
      <c r="F544">
        <v>1.0864</v>
      </c>
    </row>
    <row r="545" spans="1:6" x14ac:dyDescent="0.25">
      <c r="A545" s="56">
        <v>123908</v>
      </c>
      <c r="B545" t="s">
        <v>533</v>
      </c>
      <c r="C545">
        <v>1.17</v>
      </c>
      <c r="D545">
        <v>1.0683</v>
      </c>
      <c r="E545">
        <v>1.0547</v>
      </c>
      <c r="F545">
        <v>1.0547</v>
      </c>
    </row>
    <row r="546" spans="1:6" x14ac:dyDescent="0.25">
      <c r="A546" s="56">
        <v>123910</v>
      </c>
      <c r="B546" t="s">
        <v>532</v>
      </c>
      <c r="C546">
        <v>1.04</v>
      </c>
      <c r="D546">
        <v>0.97</v>
      </c>
      <c r="E546">
        <v>0.96640000000000004</v>
      </c>
      <c r="F546">
        <v>0.96640000000000004</v>
      </c>
    </row>
    <row r="547" spans="1:6" x14ac:dyDescent="0.25">
      <c r="A547" s="56">
        <v>123913</v>
      </c>
      <c r="B547" t="s">
        <v>531</v>
      </c>
      <c r="C547">
        <v>1.17</v>
      </c>
      <c r="D547">
        <v>0.99</v>
      </c>
      <c r="E547">
        <v>0.97640000000000005</v>
      </c>
      <c r="F547">
        <v>0.97640000000000005</v>
      </c>
    </row>
    <row r="548" spans="1:6" x14ac:dyDescent="0.25">
      <c r="A548" s="56">
        <v>123914</v>
      </c>
      <c r="B548" t="s">
        <v>530</v>
      </c>
      <c r="C548">
        <v>1.17</v>
      </c>
      <c r="D548">
        <v>1.0683</v>
      </c>
      <c r="E548">
        <v>1.0547</v>
      </c>
      <c r="F548">
        <v>1.0547</v>
      </c>
    </row>
    <row r="549" spans="1:6" x14ac:dyDescent="0.25">
      <c r="A549" s="56">
        <v>124901</v>
      </c>
      <c r="B549" t="s">
        <v>529</v>
      </c>
      <c r="C549">
        <v>1.0401</v>
      </c>
      <c r="D549">
        <v>0.97010000000000007</v>
      </c>
      <c r="E549">
        <v>0.95640000000000003</v>
      </c>
      <c r="F549">
        <v>0.95640000000000003</v>
      </c>
    </row>
    <row r="550" spans="1:6" x14ac:dyDescent="0.25">
      <c r="A550" s="56">
        <v>125901</v>
      </c>
      <c r="B550" t="s">
        <v>528</v>
      </c>
      <c r="C550">
        <v>1.1000000000000003</v>
      </c>
      <c r="D550">
        <v>1.0230000000000001</v>
      </c>
      <c r="E550">
        <v>1.0094000000000001</v>
      </c>
      <c r="F550">
        <v>1.0094000000000001</v>
      </c>
    </row>
    <row r="551" spans="1:6" x14ac:dyDescent="0.25">
      <c r="A551" s="56">
        <v>125902</v>
      </c>
      <c r="B551" t="s">
        <v>527</v>
      </c>
      <c r="C551">
        <v>1.17</v>
      </c>
      <c r="D551">
        <v>1.0684</v>
      </c>
      <c r="E551">
        <v>1.0547</v>
      </c>
      <c r="F551">
        <v>1.0547</v>
      </c>
    </row>
    <row r="552" spans="1:6" x14ac:dyDescent="0.25">
      <c r="A552" s="56">
        <v>125903</v>
      </c>
      <c r="B552" t="s">
        <v>1004</v>
      </c>
      <c r="C552">
        <v>1.06</v>
      </c>
      <c r="D552">
        <v>0.99</v>
      </c>
      <c r="E552">
        <v>0.96120000000000005</v>
      </c>
      <c r="F552">
        <v>0.96120000000000005</v>
      </c>
    </row>
    <row r="553" spans="1:6" x14ac:dyDescent="0.25">
      <c r="A553" s="56">
        <v>125905</v>
      </c>
      <c r="B553" t="s">
        <v>526</v>
      </c>
      <c r="C553">
        <v>1.17</v>
      </c>
      <c r="D553">
        <v>1.0683</v>
      </c>
      <c r="E553">
        <v>1.0118</v>
      </c>
      <c r="F553">
        <v>1.0118</v>
      </c>
    </row>
    <row r="554" spans="1:6" x14ac:dyDescent="0.25">
      <c r="A554" s="56">
        <v>125906</v>
      </c>
      <c r="B554" t="s">
        <v>525</v>
      </c>
      <c r="C554">
        <v>1.04</v>
      </c>
      <c r="D554">
        <v>0.97</v>
      </c>
      <c r="E554">
        <v>0.95640000000000003</v>
      </c>
      <c r="F554">
        <v>0.95640000000000003</v>
      </c>
    </row>
    <row r="555" spans="1:6" x14ac:dyDescent="0.25">
      <c r="A555" s="56">
        <v>126901</v>
      </c>
      <c r="B555" t="s">
        <v>524</v>
      </c>
      <c r="C555">
        <v>1.04</v>
      </c>
      <c r="D555">
        <v>0.97</v>
      </c>
      <c r="E555">
        <v>0.96640000000000004</v>
      </c>
      <c r="F555">
        <v>0.96640000000000004</v>
      </c>
    </row>
    <row r="556" spans="1:6" x14ac:dyDescent="0.25">
      <c r="A556" s="56">
        <v>126902</v>
      </c>
      <c r="B556" t="s">
        <v>523</v>
      </c>
      <c r="C556">
        <v>1.17</v>
      </c>
      <c r="D556">
        <v>1.0683</v>
      </c>
      <c r="E556">
        <v>1.0383</v>
      </c>
      <c r="F556">
        <v>1.0383</v>
      </c>
    </row>
    <row r="557" spans="1:6" x14ac:dyDescent="0.25">
      <c r="A557" s="56">
        <v>126903</v>
      </c>
      <c r="B557" t="s">
        <v>522</v>
      </c>
      <c r="C557">
        <v>1.17</v>
      </c>
      <c r="D557">
        <v>1.0683</v>
      </c>
      <c r="E557">
        <v>1.0547</v>
      </c>
      <c r="F557">
        <v>1.0547</v>
      </c>
    </row>
    <row r="558" spans="1:6" x14ac:dyDescent="0.25">
      <c r="A558" s="56">
        <v>126904</v>
      </c>
      <c r="B558" t="s">
        <v>521</v>
      </c>
      <c r="C558">
        <v>1.04</v>
      </c>
      <c r="D558">
        <v>0.97</v>
      </c>
      <c r="E558">
        <v>0.90700000000000003</v>
      </c>
      <c r="F558">
        <v>0.90700000000000003</v>
      </c>
    </row>
    <row r="559" spans="1:6" x14ac:dyDescent="0.25">
      <c r="A559" s="56">
        <v>126905</v>
      </c>
      <c r="B559" t="s">
        <v>520</v>
      </c>
      <c r="C559">
        <v>1.17</v>
      </c>
      <c r="D559">
        <v>1.0683</v>
      </c>
      <c r="E559">
        <v>1.0243</v>
      </c>
      <c r="F559">
        <v>1.0243</v>
      </c>
    </row>
    <row r="560" spans="1:6" x14ac:dyDescent="0.25">
      <c r="A560" s="56">
        <v>126906</v>
      </c>
      <c r="B560" t="s">
        <v>519</v>
      </c>
      <c r="C560">
        <v>1.17</v>
      </c>
      <c r="D560">
        <v>1.0683</v>
      </c>
      <c r="E560">
        <v>1.0547</v>
      </c>
      <c r="F560">
        <v>1.0547</v>
      </c>
    </row>
    <row r="561" spans="1:6" x14ac:dyDescent="0.25">
      <c r="A561" s="56">
        <v>126907</v>
      </c>
      <c r="B561" t="s">
        <v>518</v>
      </c>
      <c r="C561">
        <v>1.17</v>
      </c>
      <c r="D561">
        <v>1.0683</v>
      </c>
      <c r="E561">
        <v>1.0416000000000001</v>
      </c>
      <c r="F561">
        <v>1.0416000000000001</v>
      </c>
    </row>
    <row r="562" spans="1:6" x14ac:dyDescent="0.25">
      <c r="A562" s="56">
        <v>126908</v>
      </c>
      <c r="B562" t="s">
        <v>517</v>
      </c>
      <c r="C562">
        <v>1.1595</v>
      </c>
      <c r="D562">
        <v>1.0615000000000001</v>
      </c>
      <c r="E562">
        <v>0.99130000000000007</v>
      </c>
      <c r="F562">
        <v>0.99130000000000007</v>
      </c>
    </row>
    <row r="563" spans="1:6" x14ac:dyDescent="0.25">
      <c r="A563" s="56">
        <v>126911</v>
      </c>
      <c r="B563" t="s">
        <v>516</v>
      </c>
      <c r="C563">
        <v>1.04</v>
      </c>
      <c r="D563">
        <v>0.97</v>
      </c>
      <c r="E563">
        <v>0.96640000000000004</v>
      </c>
      <c r="F563">
        <v>0.96640000000000004</v>
      </c>
    </row>
    <row r="564" spans="1:6" x14ac:dyDescent="0.25">
      <c r="A564" s="56">
        <v>127901</v>
      </c>
      <c r="B564" t="s">
        <v>515</v>
      </c>
      <c r="C564">
        <v>1.17</v>
      </c>
      <c r="D564">
        <v>1.0684</v>
      </c>
      <c r="E564">
        <v>1.0183</v>
      </c>
      <c r="F564">
        <v>1.0183</v>
      </c>
    </row>
    <row r="565" spans="1:6" x14ac:dyDescent="0.25">
      <c r="A565" s="56">
        <v>127903</v>
      </c>
      <c r="B565" t="s">
        <v>514</v>
      </c>
      <c r="C565">
        <v>1.17</v>
      </c>
      <c r="D565">
        <v>1.0684</v>
      </c>
      <c r="E565">
        <v>1.0547</v>
      </c>
      <c r="F565">
        <v>1.0547</v>
      </c>
    </row>
    <row r="566" spans="1:6" x14ac:dyDescent="0.25">
      <c r="A566" s="56">
        <v>127904</v>
      </c>
      <c r="B566" t="s">
        <v>513</v>
      </c>
      <c r="C566">
        <v>1.17</v>
      </c>
      <c r="D566">
        <v>1.0683</v>
      </c>
      <c r="E566">
        <v>0.96879999999999999</v>
      </c>
      <c r="F566">
        <v>0.96879999999999999</v>
      </c>
    </row>
    <row r="567" spans="1:6" x14ac:dyDescent="0.25">
      <c r="A567" s="56">
        <v>127905</v>
      </c>
      <c r="B567" t="s">
        <v>512</v>
      </c>
      <c r="C567">
        <v>1.17</v>
      </c>
      <c r="D567">
        <v>1.0683</v>
      </c>
      <c r="E567">
        <v>1.0321</v>
      </c>
      <c r="F567">
        <v>1.0321</v>
      </c>
    </row>
    <row r="568" spans="1:6" x14ac:dyDescent="0.25">
      <c r="A568" s="56">
        <v>127906</v>
      </c>
      <c r="B568" t="s">
        <v>511</v>
      </c>
      <c r="C568">
        <v>1.17</v>
      </c>
      <c r="D568">
        <v>1.0683</v>
      </c>
      <c r="E568">
        <v>1.0547</v>
      </c>
      <c r="F568">
        <v>1.0547</v>
      </c>
    </row>
    <row r="569" spans="1:6" x14ac:dyDescent="0.25">
      <c r="A569" s="56">
        <v>128901</v>
      </c>
      <c r="B569" t="s">
        <v>510</v>
      </c>
      <c r="C569">
        <v>1.04</v>
      </c>
      <c r="D569">
        <v>0.97</v>
      </c>
      <c r="E569">
        <v>0.96640000000000004</v>
      </c>
      <c r="F569">
        <v>0.96640000000000004</v>
      </c>
    </row>
    <row r="570" spans="1:6" x14ac:dyDescent="0.25">
      <c r="A570" s="56">
        <v>128902</v>
      </c>
      <c r="B570" t="s">
        <v>509</v>
      </c>
      <c r="C570">
        <v>1.04</v>
      </c>
      <c r="D570">
        <v>0.97</v>
      </c>
      <c r="E570">
        <v>0.96640000000000004</v>
      </c>
      <c r="F570">
        <v>0.96640000000000004</v>
      </c>
    </row>
    <row r="571" spans="1:6" x14ac:dyDescent="0.25">
      <c r="A571" s="56">
        <v>128903</v>
      </c>
      <c r="B571" t="s">
        <v>508</v>
      </c>
      <c r="C571">
        <v>1.04</v>
      </c>
      <c r="D571">
        <v>0.97</v>
      </c>
      <c r="E571">
        <v>0.96640000000000004</v>
      </c>
      <c r="F571">
        <v>0.96640000000000004</v>
      </c>
    </row>
    <row r="572" spans="1:6" x14ac:dyDescent="0.25">
      <c r="A572" s="56">
        <v>128904</v>
      </c>
      <c r="B572" t="s">
        <v>507</v>
      </c>
      <c r="C572">
        <v>1.06</v>
      </c>
      <c r="D572">
        <v>0.99</v>
      </c>
      <c r="E572">
        <v>0.97640000000000005</v>
      </c>
      <c r="F572">
        <v>0.97640000000000005</v>
      </c>
    </row>
    <row r="573" spans="1:6" x14ac:dyDescent="0.25">
      <c r="A573" s="56">
        <v>129901</v>
      </c>
      <c r="B573" t="s">
        <v>506</v>
      </c>
      <c r="C573">
        <v>1.04</v>
      </c>
      <c r="D573">
        <v>0.97</v>
      </c>
      <c r="E573">
        <v>0.87470000000000003</v>
      </c>
      <c r="F573">
        <v>0.87470000000000003</v>
      </c>
    </row>
    <row r="574" spans="1:6" x14ac:dyDescent="0.25">
      <c r="A574" s="56">
        <v>129902</v>
      </c>
      <c r="B574" t="s">
        <v>505</v>
      </c>
      <c r="C574">
        <v>1.04</v>
      </c>
      <c r="D574">
        <v>0.97</v>
      </c>
      <c r="E574">
        <v>0.87470000000000003</v>
      </c>
      <c r="F574">
        <v>0.87470000000000003</v>
      </c>
    </row>
    <row r="575" spans="1:6" x14ac:dyDescent="0.25">
      <c r="A575" s="56">
        <v>129903</v>
      </c>
      <c r="B575" t="s">
        <v>504</v>
      </c>
      <c r="C575">
        <v>1.17</v>
      </c>
      <c r="D575">
        <v>1.0683</v>
      </c>
      <c r="E575">
        <v>0.96300000000000008</v>
      </c>
      <c r="F575">
        <v>0.96300000000000008</v>
      </c>
    </row>
    <row r="576" spans="1:6" x14ac:dyDescent="0.25">
      <c r="A576" s="56">
        <v>129904</v>
      </c>
      <c r="B576" t="s">
        <v>503</v>
      </c>
      <c r="C576">
        <v>1.17</v>
      </c>
      <c r="D576">
        <v>1.0680000000000001</v>
      </c>
      <c r="E576">
        <v>0.97560000000000002</v>
      </c>
      <c r="F576">
        <v>0.97560000000000002</v>
      </c>
    </row>
    <row r="577" spans="1:6" x14ac:dyDescent="0.25">
      <c r="A577" s="56">
        <v>129905</v>
      </c>
      <c r="B577" t="s">
        <v>502</v>
      </c>
      <c r="C577">
        <v>1.04</v>
      </c>
      <c r="D577">
        <v>0.97</v>
      </c>
      <c r="E577">
        <v>0.89780000000000004</v>
      </c>
      <c r="F577">
        <v>0.89780000000000004</v>
      </c>
    </row>
    <row r="578" spans="1:6" x14ac:dyDescent="0.25">
      <c r="A578" s="56">
        <v>129906</v>
      </c>
      <c r="B578" t="s">
        <v>501</v>
      </c>
      <c r="C578">
        <v>1.17</v>
      </c>
      <c r="D578">
        <v>1.0683</v>
      </c>
      <c r="E578">
        <v>0.96300000000000008</v>
      </c>
      <c r="F578">
        <v>0.96300000000000008</v>
      </c>
    </row>
    <row r="579" spans="1:6" x14ac:dyDescent="0.25">
      <c r="A579" s="56">
        <v>129910</v>
      </c>
      <c r="B579" t="s">
        <v>500</v>
      </c>
      <c r="C579">
        <v>1.17</v>
      </c>
      <c r="D579">
        <v>1.0683</v>
      </c>
      <c r="E579">
        <v>0.96300000000000008</v>
      </c>
      <c r="F579">
        <v>0.96300000000000008</v>
      </c>
    </row>
    <row r="580" spans="1:6" x14ac:dyDescent="0.25">
      <c r="A580" s="56">
        <v>130901</v>
      </c>
      <c r="B580" t="s">
        <v>499</v>
      </c>
      <c r="C580">
        <v>1.04</v>
      </c>
      <c r="D580">
        <v>0.97</v>
      </c>
      <c r="E580">
        <v>0.93790000000000007</v>
      </c>
      <c r="F580">
        <v>0.93790000000000007</v>
      </c>
    </row>
    <row r="581" spans="1:6" x14ac:dyDescent="0.25">
      <c r="A581" s="56">
        <v>130902</v>
      </c>
      <c r="B581" t="s">
        <v>498</v>
      </c>
      <c r="C581">
        <v>1.04</v>
      </c>
      <c r="D581">
        <v>0.97</v>
      </c>
      <c r="E581">
        <v>0.9447000000000001</v>
      </c>
      <c r="F581">
        <v>0.9447000000000001</v>
      </c>
    </row>
    <row r="582" spans="1:6" x14ac:dyDescent="0.25">
      <c r="A582" s="56">
        <v>131001</v>
      </c>
      <c r="B582" t="s">
        <v>497</v>
      </c>
      <c r="C582">
        <v>1.06</v>
      </c>
      <c r="D582">
        <v>0.99</v>
      </c>
      <c r="E582">
        <v>0.97640000000000005</v>
      </c>
      <c r="F582">
        <v>0.97640000000000005</v>
      </c>
    </row>
    <row r="583" spans="1:6" x14ac:dyDescent="0.25">
      <c r="A583" s="56">
        <v>132902</v>
      </c>
      <c r="B583" t="s">
        <v>496</v>
      </c>
      <c r="C583">
        <v>1.04</v>
      </c>
      <c r="D583">
        <v>0.97</v>
      </c>
      <c r="E583">
        <v>0.96640000000000004</v>
      </c>
      <c r="F583">
        <v>0.96640000000000004</v>
      </c>
    </row>
    <row r="584" spans="1:6" x14ac:dyDescent="0.25">
      <c r="A584" s="56">
        <v>133901</v>
      </c>
      <c r="B584" t="s">
        <v>495</v>
      </c>
      <c r="C584">
        <v>1.04</v>
      </c>
      <c r="D584">
        <v>0.97</v>
      </c>
      <c r="E584">
        <v>0.93230000000000002</v>
      </c>
      <c r="F584">
        <v>0.93230000000000002</v>
      </c>
    </row>
    <row r="585" spans="1:6" x14ac:dyDescent="0.25">
      <c r="A585" s="56">
        <v>133902</v>
      </c>
      <c r="B585" t="s">
        <v>494</v>
      </c>
      <c r="C585">
        <v>1.04</v>
      </c>
      <c r="D585">
        <v>0.97</v>
      </c>
      <c r="E585">
        <v>0.92970000000000008</v>
      </c>
      <c r="F585">
        <v>0.92970000000000008</v>
      </c>
    </row>
    <row r="586" spans="1:6" x14ac:dyDescent="0.25">
      <c r="A586" s="56">
        <v>133903</v>
      </c>
      <c r="B586" t="s">
        <v>493</v>
      </c>
      <c r="C586">
        <v>1.04</v>
      </c>
      <c r="D586">
        <v>0.97</v>
      </c>
      <c r="E586">
        <v>0.91500000000000004</v>
      </c>
      <c r="F586">
        <v>0.91500000000000004</v>
      </c>
    </row>
    <row r="587" spans="1:6" x14ac:dyDescent="0.25">
      <c r="A587" s="56">
        <v>133904</v>
      </c>
      <c r="B587" t="s">
        <v>492</v>
      </c>
      <c r="C587">
        <v>1.04</v>
      </c>
      <c r="D587">
        <v>0.97</v>
      </c>
      <c r="E587">
        <v>0.88500000000000001</v>
      </c>
      <c r="F587">
        <v>0.88500000000000001</v>
      </c>
    </row>
    <row r="588" spans="1:6" x14ac:dyDescent="0.25">
      <c r="A588" s="56">
        <v>133905</v>
      </c>
      <c r="B588" t="s">
        <v>491</v>
      </c>
      <c r="C588">
        <v>0.87</v>
      </c>
      <c r="D588">
        <v>0.75</v>
      </c>
      <c r="E588">
        <v>0.82000000000000006</v>
      </c>
      <c r="F588">
        <v>0.82000000000000006</v>
      </c>
    </row>
    <row r="589" spans="1:6" x14ac:dyDescent="0.25">
      <c r="A589" s="56">
        <v>134901</v>
      </c>
      <c r="B589" t="s">
        <v>490</v>
      </c>
      <c r="C589">
        <v>1.0333000000000001</v>
      </c>
      <c r="D589">
        <v>0.97</v>
      </c>
      <c r="E589">
        <v>0.88919999999999999</v>
      </c>
      <c r="F589">
        <v>0.88919999999999999</v>
      </c>
    </row>
    <row r="590" spans="1:6" x14ac:dyDescent="0.25">
      <c r="A590" s="56">
        <v>135001</v>
      </c>
      <c r="B590" t="s">
        <v>489</v>
      </c>
      <c r="C590">
        <v>1.04</v>
      </c>
      <c r="D590">
        <v>0.97</v>
      </c>
      <c r="E590">
        <v>0.96640000000000004</v>
      </c>
      <c r="F590">
        <v>0.96640000000000004</v>
      </c>
    </row>
    <row r="591" spans="1:6" x14ac:dyDescent="0.25">
      <c r="A591" s="56">
        <v>137901</v>
      </c>
      <c r="B591" t="s">
        <v>487</v>
      </c>
      <c r="C591">
        <v>1.17</v>
      </c>
      <c r="D591">
        <v>1.0683</v>
      </c>
      <c r="E591">
        <v>1.0533000000000001</v>
      </c>
      <c r="F591">
        <v>1.0533000000000001</v>
      </c>
    </row>
    <row r="592" spans="1:6" x14ac:dyDescent="0.25">
      <c r="A592" s="56">
        <v>137902</v>
      </c>
      <c r="B592" t="s">
        <v>486</v>
      </c>
      <c r="C592">
        <v>1.17</v>
      </c>
      <c r="D592">
        <v>1.0683</v>
      </c>
      <c r="E592">
        <v>1.0547</v>
      </c>
      <c r="F592">
        <v>1.0547</v>
      </c>
    </row>
    <row r="593" spans="1:6" x14ac:dyDescent="0.25">
      <c r="A593" s="56">
        <v>137903</v>
      </c>
      <c r="B593" t="s">
        <v>485</v>
      </c>
      <c r="C593">
        <v>1.17</v>
      </c>
      <c r="D593">
        <v>1.0683</v>
      </c>
      <c r="E593">
        <v>1.0547</v>
      </c>
      <c r="F593">
        <v>1.0547</v>
      </c>
    </row>
    <row r="594" spans="1:6" x14ac:dyDescent="0.25">
      <c r="A594" s="56">
        <v>137904</v>
      </c>
      <c r="B594" t="s">
        <v>484</v>
      </c>
      <c r="C594">
        <v>1.04</v>
      </c>
      <c r="D594">
        <v>0.97</v>
      </c>
      <c r="E594">
        <v>0.96640000000000004</v>
      </c>
      <c r="F594">
        <v>0.96640000000000004</v>
      </c>
    </row>
    <row r="595" spans="1:6" x14ac:dyDescent="0.25">
      <c r="A595" s="56">
        <v>138902</v>
      </c>
      <c r="B595" t="s">
        <v>483</v>
      </c>
      <c r="C595">
        <v>1.17</v>
      </c>
      <c r="D595">
        <v>1.0683</v>
      </c>
      <c r="E595">
        <v>1.0547</v>
      </c>
      <c r="F595">
        <v>1.0547</v>
      </c>
    </row>
    <row r="596" spans="1:6" x14ac:dyDescent="0.25">
      <c r="A596" s="56">
        <v>138903</v>
      </c>
      <c r="B596" t="s">
        <v>482</v>
      </c>
      <c r="C596">
        <v>1.17</v>
      </c>
      <c r="D596">
        <v>1.0683</v>
      </c>
      <c r="E596">
        <v>1.0135000000000001</v>
      </c>
      <c r="F596">
        <v>1.0135000000000001</v>
      </c>
    </row>
    <row r="597" spans="1:6" x14ac:dyDescent="0.25">
      <c r="A597" s="56">
        <v>138904</v>
      </c>
      <c r="B597" t="s">
        <v>481</v>
      </c>
      <c r="C597">
        <v>1.17</v>
      </c>
      <c r="D597">
        <v>1.0683</v>
      </c>
      <c r="E597">
        <v>0.96300000000000008</v>
      </c>
      <c r="F597">
        <v>0.96300000000000008</v>
      </c>
    </row>
    <row r="598" spans="1:6" x14ac:dyDescent="0.25">
      <c r="A598" s="56">
        <v>139905</v>
      </c>
      <c r="B598" t="s">
        <v>480</v>
      </c>
      <c r="C598">
        <v>1.04</v>
      </c>
      <c r="D598">
        <v>0.97</v>
      </c>
      <c r="E598">
        <v>0.96640000000000004</v>
      </c>
      <c r="F598">
        <v>0.96640000000000004</v>
      </c>
    </row>
    <row r="599" spans="1:6" x14ac:dyDescent="0.25">
      <c r="A599" s="56">
        <v>139909</v>
      </c>
      <c r="B599" t="s">
        <v>479</v>
      </c>
      <c r="C599">
        <v>1.17</v>
      </c>
      <c r="D599">
        <v>1.0684</v>
      </c>
      <c r="E599">
        <v>1.0519000000000001</v>
      </c>
      <c r="F599">
        <v>1.0519000000000001</v>
      </c>
    </row>
    <row r="600" spans="1:6" x14ac:dyDescent="0.25">
      <c r="A600" s="56">
        <v>139911</v>
      </c>
      <c r="B600" t="s">
        <v>478</v>
      </c>
      <c r="C600">
        <v>1.04</v>
      </c>
      <c r="D600">
        <v>0.97</v>
      </c>
      <c r="E600">
        <v>0.96640000000000004</v>
      </c>
      <c r="F600">
        <v>0.96640000000000004</v>
      </c>
    </row>
    <row r="601" spans="1:6" x14ac:dyDescent="0.25">
      <c r="A601" s="56">
        <v>139912</v>
      </c>
      <c r="B601" t="s">
        <v>477</v>
      </c>
      <c r="C601">
        <v>1.04</v>
      </c>
      <c r="D601">
        <v>0.97</v>
      </c>
      <c r="E601">
        <v>0.96640000000000004</v>
      </c>
      <c r="F601">
        <v>0.96640000000000004</v>
      </c>
    </row>
    <row r="602" spans="1:6" x14ac:dyDescent="0.25">
      <c r="A602" s="56">
        <v>140901</v>
      </c>
      <c r="B602" t="s">
        <v>476</v>
      </c>
      <c r="C602">
        <v>1.17</v>
      </c>
      <c r="D602">
        <v>1.0684</v>
      </c>
      <c r="E602">
        <v>1.0547</v>
      </c>
      <c r="F602">
        <v>1.0547</v>
      </c>
    </row>
    <row r="603" spans="1:6" x14ac:dyDescent="0.25">
      <c r="A603" s="56">
        <v>140904</v>
      </c>
      <c r="B603" t="s">
        <v>475</v>
      </c>
      <c r="C603">
        <v>1.04</v>
      </c>
      <c r="D603">
        <v>0.97</v>
      </c>
      <c r="E603">
        <v>0.96640000000000004</v>
      </c>
      <c r="F603">
        <v>0.96640000000000004</v>
      </c>
    </row>
    <row r="604" spans="1:6" x14ac:dyDescent="0.25">
      <c r="A604" s="56">
        <v>140905</v>
      </c>
      <c r="B604" t="s">
        <v>474</v>
      </c>
      <c r="C604">
        <v>1.1200000000000001</v>
      </c>
      <c r="D604">
        <v>1.0359</v>
      </c>
      <c r="E604">
        <v>1.0223</v>
      </c>
      <c r="F604">
        <v>1.0223</v>
      </c>
    </row>
    <row r="605" spans="1:6" x14ac:dyDescent="0.25">
      <c r="A605" s="56">
        <v>140907</v>
      </c>
      <c r="B605" t="s">
        <v>473</v>
      </c>
      <c r="C605">
        <v>1.17</v>
      </c>
      <c r="D605">
        <v>1.0684</v>
      </c>
      <c r="E605">
        <v>1.0547</v>
      </c>
      <c r="F605">
        <v>1.0547</v>
      </c>
    </row>
    <row r="606" spans="1:6" x14ac:dyDescent="0.25">
      <c r="A606" s="56">
        <v>140908</v>
      </c>
      <c r="B606" t="s">
        <v>472</v>
      </c>
      <c r="C606">
        <v>1.04</v>
      </c>
      <c r="D606">
        <v>0.97</v>
      </c>
      <c r="E606">
        <v>0.96640000000000004</v>
      </c>
      <c r="F606">
        <v>0.96640000000000004</v>
      </c>
    </row>
    <row r="607" spans="1:6" x14ac:dyDescent="0.25">
      <c r="A607" s="56">
        <v>141901</v>
      </c>
      <c r="B607" t="s">
        <v>471</v>
      </c>
      <c r="C607">
        <v>1.17</v>
      </c>
      <c r="D607">
        <v>1.0683</v>
      </c>
      <c r="E607">
        <v>1.0547</v>
      </c>
      <c r="F607">
        <v>1.0547</v>
      </c>
    </row>
    <row r="608" spans="1:6" x14ac:dyDescent="0.25">
      <c r="A608" s="56">
        <v>141902</v>
      </c>
      <c r="B608" t="s">
        <v>470</v>
      </c>
      <c r="C608">
        <v>1.04</v>
      </c>
      <c r="D608">
        <v>0.97</v>
      </c>
      <c r="E608">
        <v>0.96640000000000004</v>
      </c>
      <c r="F608">
        <v>0.96640000000000004</v>
      </c>
    </row>
    <row r="609" spans="1:6" x14ac:dyDescent="0.25">
      <c r="A609" s="56">
        <v>142901</v>
      </c>
      <c r="B609" t="s">
        <v>469</v>
      </c>
      <c r="C609">
        <v>1.06</v>
      </c>
      <c r="D609">
        <v>0.99</v>
      </c>
      <c r="E609">
        <v>0.97640000000000005</v>
      </c>
      <c r="F609">
        <v>0.97640000000000005</v>
      </c>
    </row>
    <row r="610" spans="1:6" x14ac:dyDescent="0.25">
      <c r="A610" s="56">
        <v>143901</v>
      </c>
      <c r="B610" t="s">
        <v>468</v>
      </c>
      <c r="C610">
        <v>1.04</v>
      </c>
      <c r="D610">
        <v>0.97</v>
      </c>
      <c r="E610">
        <v>0.96640000000000004</v>
      </c>
      <c r="F610">
        <v>0.96640000000000004</v>
      </c>
    </row>
    <row r="611" spans="1:6" x14ac:dyDescent="0.25">
      <c r="A611" s="56">
        <v>143902</v>
      </c>
      <c r="B611" t="s">
        <v>467</v>
      </c>
      <c r="C611">
        <v>0.99</v>
      </c>
      <c r="D611">
        <v>0.97</v>
      </c>
      <c r="E611">
        <v>0.96640000000000004</v>
      </c>
      <c r="F611">
        <v>0.96640000000000004</v>
      </c>
    </row>
    <row r="612" spans="1:6" x14ac:dyDescent="0.25">
      <c r="A612" s="56">
        <v>143903</v>
      </c>
      <c r="B612" t="s">
        <v>466</v>
      </c>
      <c r="C612">
        <v>1.04</v>
      </c>
      <c r="D612">
        <v>0.97</v>
      </c>
      <c r="E612">
        <v>0.96640000000000004</v>
      </c>
      <c r="F612">
        <v>0.96640000000000004</v>
      </c>
    </row>
    <row r="613" spans="1:6" x14ac:dyDescent="0.25">
      <c r="A613" s="56">
        <v>143904</v>
      </c>
      <c r="B613" t="s">
        <v>465</v>
      </c>
      <c r="C613">
        <v>1.04</v>
      </c>
      <c r="D613">
        <v>0.97</v>
      </c>
      <c r="E613">
        <v>0.96640000000000004</v>
      </c>
      <c r="F613">
        <v>0.96640000000000004</v>
      </c>
    </row>
    <row r="614" spans="1:6" x14ac:dyDescent="0.25">
      <c r="A614" s="56">
        <v>143905</v>
      </c>
      <c r="B614" t="s">
        <v>464</v>
      </c>
      <c r="C614">
        <v>1.04</v>
      </c>
      <c r="D614">
        <v>0.97</v>
      </c>
      <c r="E614">
        <v>0.96640000000000004</v>
      </c>
      <c r="F614">
        <v>0.96640000000000004</v>
      </c>
    </row>
    <row r="615" spans="1:6" x14ac:dyDescent="0.25">
      <c r="A615" s="56">
        <v>143906</v>
      </c>
      <c r="B615" t="s">
        <v>463</v>
      </c>
      <c r="C615">
        <v>0.997</v>
      </c>
      <c r="D615">
        <v>0.97</v>
      </c>
      <c r="E615">
        <v>0.96640000000000004</v>
      </c>
      <c r="F615">
        <v>0.96640000000000004</v>
      </c>
    </row>
    <row r="616" spans="1:6" x14ac:dyDescent="0.25">
      <c r="A616" s="56">
        <v>144901</v>
      </c>
      <c r="B616" t="s">
        <v>462</v>
      </c>
      <c r="C616">
        <v>1.1000000000000003</v>
      </c>
      <c r="D616">
        <v>1.0229000000000001</v>
      </c>
      <c r="E616">
        <v>1.0093000000000001</v>
      </c>
      <c r="F616">
        <v>1.0093000000000001</v>
      </c>
    </row>
    <row r="617" spans="1:6" x14ac:dyDescent="0.25">
      <c r="A617" s="56">
        <v>144902</v>
      </c>
      <c r="B617" t="s">
        <v>461</v>
      </c>
      <c r="C617">
        <v>1.17</v>
      </c>
      <c r="D617">
        <v>1.0683</v>
      </c>
      <c r="E617">
        <v>1.0168000000000001</v>
      </c>
      <c r="F617">
        <v>1.0168000000000001</v>
      </c>
    </row>
    <row r="618" spans="1:6" x14ac:dyDescent="0.25">
      <c r="A618" s="56">
        <v>144903</v>
      </c>
      <c r="B618" t="s">
        <v>460</v>
      </c>
      <c r="C618">
        <v>1.17</v>
      </c>
      <c r="D618">
        <v>1.0684</v>
      </c>
      <c r="E618">
        <v>1.0547</v>
      </c>
      <c r="F618">
        <v>1.0547</v>
      </c>
    </row>
    <row r="619" spans="1:6" x14ac:dyDescent="0.25">
      <c r="A619" s="56">
        <v>145901</v>
      </c>
      <c r="B619" t="s">
        <v>459</v>
      </c>
      <c r="C619">
        <v>1.17</v>
      </c>
      <c r="D619">
        <v>1.0683</v>
      </c>
      <c r="E619">
        <v>1.0404</v>
      </c>
      <c r="F619">
        <v>1.0404</v>
      </c>
    </row>
    <row r="620" spans="1:6" x14ac:dyDescent="0.25">
      <c r="A620" s="56">
        <v>145902</v>
      </c>
      <c r="B620" t="s">
        <v>150</v>
      </c>
      <c r="C620">
        <v>1.04</v>
      </c>
      <c r="D620">
        <v>0.97</v>
      </c>
      <c r="E620">
        <v>0.91820000000000002</v>
      </c>
      <c r="F620">
        <v>0.91820000000000002</v>
      </c>
    </row>
    <row r="621" spans="1:6" x14ac:dyDescent="0.25">
      <c r="A621" s="56">
        <v>145906</v>
      </c>
      <c r="B621" t="s">
        <v>458</v>
      </c>
      <c r="C621">
        <v>1.04</v>
      </c>
      <c r="D621">
        <v>0.97</v>
      </c>
      <c r="E621">
        <v>0.96640000000000004</v>
      </c>
      <c r="F621">
        <v>0.96640000000000004</v>
      </c>
    </row>
    <row r="622" spans="1:6" x14ac:dyDescent="0.25">
      <c r="A622" s="56">
        <v>145907</v>
      </c>
      <c r="B622" t="s">
        <v>457</v>
      </c>
      <c r="C622">
        <v>1.06</v>
      </c>
      <c r="D622">
        <v>0.99</v>
      </c>
      <c r="E622">
        <v>0.97640000000000005</v>
      </c>
      <c r="F622">
        <v>0.97640000000000005</v>
      </c>
    </row>
    <row r="623" spans="1:6" x14ac:dyDescent="0.25">
      <c r="A623" s="56">
        <v>145911</v>
      </c>
      <c r="B623" t="s">
        <v>456</v>
      </c>
      <c r="C623">
        <v>1.04</v>
      </c>
      <c r="D623">
        <v>0.97</v>
      </c>
      <c r="E623">
        <v>0.96640000000000004</v>
      </c>
      <c r="F623">
        <v>0.96640000000000004</v>
      </c>
    </row>
    <row r="624" spans="1:6" x14ac:dyDescent="0.25">
      <c r="A624" s="56">
        <v>146901</v>
      </c>
      <c r="B624" t="s">
        <v>455</v>
      </c>
      <c r="C624">
        <v>1.04</v>
      </c>
      <c r="D624">
        <v>0.97</v>
      </c>
      <c r="E624">
        <v>0.87470000000000003</v>
      </c>
      <c r="F624">
        <v>0.87470000000000003</v>
      </c>
    </row>
    <row r="625" spans="1:6" x14ac:dyDescent="0.25">
      <c r="A625" s="56">
        <v>146902</v>
      </c>
      <c r="B625" t="s">
        <v>454</v>
      </c>
      <c r="C625">
        <v>1.04</v>
      </c>
      <c r="D625">
        <v>0.97</v>
      </c>
      <c r="E625">
        <v>0.91960000000000008</v>
      </c>
      <c r="F625">
        <v>0.91960000000000008</v>
      </c>
    </row>
    <row r="626" spans="1:6" x14ac:dyDescent="0.25">
      <c r="A626" s="56">
        <v>146903</v>
      </c>
      <c r="B626" t="s">
        <v>453</v>
      </c>
      <c r="C626">
        <v>1.17</v>
      </c>
      <c r="D626">
        <v>0.97</v>
      </c>
      <c r="E626">
        <v>0.96640000000000004</v>
      </c>
      <c r="F626">
        <v>0.96640000000000004</v>
      </c>
    </row>
    <row r="627" spans="1:6" x14ac:dyDescent="0.25">
      <c r="A627" s="56">
        <v>146905</v>
      </c>
      <c r="B627" t="s">
        <v>451</v>
      </c>
      <c r="C627">
        <v>1.17</v>
      </c>
      <c r="D627">
        <v>1.0684</v>
      </c>
      <c r="E627">
        <v>1.0548</v>
      </c>
      <c r="F627">
        <v>1.0548</v>
      </c>
    </row>
    <row r="628" spans="1:6" x14ac:dyDescent="0.25">
      <c r="A628" s="56">
        <v>146906</v>
      </c>
      <c r="B628" t="s">
        <v>450</v>
      </c>
      <c r="C628">
        <v>1.06</v>
      </c>
      <c r="D628">
        <v>0.99</v>
      </c>
      <c r="E628">
        <v>0.97640000000000005</v>
      </c>
      <c r="F628">
        <v>0.97640000000000005</v>
      </c>
    </row>
    <row r="629" spans="1:6" x14ac:dyDescent="0.25">
      <c r="A629" s="56">
        <v>146907</v>
      </c>
      <c r="B629" t="s">
        <v>449</v>
      </c>
      <c r="C629">
        <v>1.1500000000000001</v>
      </c>
      <c r="D629">
        <v>0.97</v>
      </c>
      <c r="E629">
        <v>0.87470000000000003</v>
      </c>
      <c r="F629">
        <v>0.87470000000000003</v>
      </c>
    </row>
    <row r="630" spans="1:6" x14ac:dyDescent="0.25">
      <c r="A630" s="56">
        <v>147901</v>
      </c>
      <c r="B630" t="s">
        <v>448</v>
      </c>
      <c r="C630">
        <v>1.17</v>
      </c>
      <c r="D630">
        <v>1.0684</v>
      </c>
      <c r="E630">
        <v>0.96300000000000008</v>
      </c>
      <c r="F630">
        <v>0.96300000000000008</v>
      </c>
    </row>
    <row r="631" spans="1:6" x14ac:dyDescent="0.25">
      <c r="A631" s="56">
        <v>147902</v>
      </c>
      <c r="B631" t="s">
        <v>447</v>
      </c>
      <c r="C631">
        <v>1.04</v>
      </c>
      <c r="D631">
        <v>0.97</v>
      </c>
      <c r="E631">
        <v>0.96300000000000008</v>
      </c>
      <c r="F631">
        <v>0.96300000000000008</v>
      </c>
    </row>
    <row r="632" spans="1:6" x14ac:dyDescent="0.25">
      <c r="A632" s="56">
        <v>147903</v>
      </c>
      <c r="B632" t="s">
        <v>446</v>
      </c>
      <c r="C632">
        <v>1.17</v>
      </c>
      <c r="D632">
        <v>1.0577000000000001</v>
      </c>
      <c r="E632">
        <v>1.0169000000000001</v>
      </c>
      <c r="F632">
        <v>1.0169000000000001</v>
      </c>
    </row>
    <row r="633" spans="1:6" x14ac:dyDescent="0.25">
      <c r="A633" s="56">
        <v>148901</v>
      </c>
      <c r="B633" t="s">
        <v>445</v>
      </c>
      <c r="C633">
        <v>1.17</v>
      </c>
      <c r="D633">
        <v>1.0684</v>
      </c>
      <c r="E633">
        <v>1.0547</v>
      </c>
      <c r="F633">
        <v>1.0547</v>
      </c>
    </row>
    <row r="634" spans="1:6" x14ac:dyDescent="0.25">
      <c r="A634" s="56">
        <v>148902</v>
      </c>
      <c r="B634" t="s">
        <v>444</v>
      </c>
      <c r="C634">
        <v>1.04</v>
      </c>
      <c r="D634">
        <v>0.97</v>
      </c>
      <c r="E634">
        <v>0.96640000000000004</v>
      </c>
      <c r="F634">
        <v>0.96640000000000004</v>
      </c>
    </row>
    <row r="635" spans="1:6" x14ac:dyDescent="0.25">
      <c r="A635" s="56">
        <v>148905</v>
      </c>
      <c r="B635" t="s">
        <v>443</v>
      </c>
      <c r="C635">
        <v>1.0401</v>
      </c>
      <c r="D635">
        <v>0.97</v>
      </c>
      <c r="E635">
        <v>0.96640000000000004</v>
      </c>
      <c r="F635">
        <v>0.96640000000000004</v>
      </c>
    </row>
    <row r="636" spans="1:6" x14ac:dyDescent="0.25">
      <c r="A636" s="56">
        <v>149901</v>
      </c>
      <c r="B636" t="s">
        <v>442</v>
      </c>
      <c r="C636">
        <v>1.04</v>
      </c>
      <c r="D636">
        <v>0.97</v>
      </c>
      <c r="E636">
        <v>0.95910000000000006</v>
      </c>
      <c r="F636">
        <v>0.95910000000000006</v>
      </c>
    </row>
    <row r="637" spans="1:6" x14ac:dyDescent="0.25">
      <c r="A637" s="56">
        <v>149902</v>
      </c>
      <c r="B637" t="s">
        <v>441</v>
      </c>
      <c r="C637">
        <v>1.04</v>
      </c>
      <c r="D637">
        <v>0.97</v>
      </c>
      <c r="E637">
        <v>0.94100000000000006</v>
      </c>
      <c r="F637">
        <v>0.94100000000000006</v>
      </c>
    </row>
    <row r="638" spans="1:6" x14ac:dyDescent="0.25">
      <c r="A638" s="56">
        <v>150901</v>
      </c>
      <c r="B638" t="s">
        <v>440</v>
      </c>
      <c r="C638">
        <v>1.04</v>
      </c>
      <c r="D638">
        <v>0.97</v>
      </c>
      <c r="E638">
        <v>0.91190000000000004</v>
      </c>
      <c r="F638">
        <v>0.91190000000000004</v>
      </c>
    </row>
    <row r="639" spans="1:6" x14ac:dyDescent="0.25">
      <c r="A639" s="56">
        <v>152901</v>
      </c>
      <c r="B639" t="s">
        <v>439</v>
      </c>
      <c r="C639">
        <v>1.06</v>
      </c>
      <c r="D639">
        <v>0.99</v>
      </c>
      <c r="E639">
        <v>0.97640000000000005</v>
      </c>
      <c r="F639">
        <v>0.97640000000000005</v>
      </c>
    </row>
    <row r="640" spans="1:6" x14ac:dyDescent="0.25">
      <c r="A640" s="56">
        <v>152902</v>
      </c>
      <c r="B640" t="s">
        <v>438</v>
      </c>
      <c r="C640">
        <v>1.17</v>
      </c>
      <c r="D640">
        <v>1.06</v>
      </c>
      <c r="E640">
        <v>0.98870000000000002</v>
      </c>
      <c r="F640">
        <v>0.98870000000000002</v>
      </c>
    </row>
    <row r="641" spans="1:6" x14ac:dyDescent="0.25">
      <c r="A641" s="56">
        <v>152903</v>
      </c>
      <c r="B641" t="s">
        <v>437</v>
      </c>
      <c r="C641">
        <v>1.17</v>
      </c>
      <c r="D641">
        <v>1.0684</v>
      </c>
      <c r="E641">
        <v>1.0082</v>
      </c>
      <c r="F641">
        <v>1.0082</v>
      </c>
    </row>
    <row r="642" spans="1:6" x14ac:dyDescent="0.25">
      <c r="A642" s="56">
        <v>152906</v>
      </c>
      <c r="B642" t="s">
        <v>436</v>
      </c>
      <c r="C642">
        <v>1.04</v>
      </c>
      <c r="D642">
        <v>0.97</v>
      </c>
      <c r="E642">
        <v>0.91270000000000007</v>
      </c>
      <c r="F642">
        <v>0.91270000000000007</v>
      </c>
    </row>
    <row r="643" spans="1:6" x14ac:dyDescent="0.25">
      <c r="A643" s="56">
        <v>152907</v>
      </c>
      <c r="B643" t="s">
        <v>435</v>
      </c>
      <c r="C643">
        <v>1.06</v>
      </c>
      <c r="D643">
        <v>0.99</v>
      </c>
      <c r="E643">
        <v>0.94810000000000005</v>
      </c>
      <c r="F643">
        <v>0.94810000000000005</v>
      </c>
    </row>
    <row r="644" spans="1:6" x14ac:dyDescent="0.25">
      <c r="A644" s="56">
        <v>152908</v>
      </c>
      <c r="B644" t="s">
        <v>434</v>
      </c>
      <c r="C644">
        <v>1.17</v>
      </c>
      <c r="D644">
        <v>1.0683</v>
      </c>
      <c r="E644">
        <v>0.95640000000000003</v>
      </c>
      <c r="F644">
        <v>0.95640000000000003</v>
      </c>
    </row>
    <row r="645" spans="1:6" x14ac:dyDescent="0.25">
      <c r="A645" s="56">
        <v>152909</v>
      </c>
      <c r="B645" t="s">
        <v>433</v>
      </c>
      <c r="C645">
        <v>1.17</v>
      </c>
      <c r="D645">
        <v>1.0683</v>
      </c>
      <c r="E645">
        <v>1.0468999999999999</v>
      </c>
      <c r="F645">
        <v>1.0468999999999999</v>
      </c>
    </row>
    <row r="646" spans="1:6" x14ac:dyDescent="0.25">
      <c r="A646" s="56">
        <v>152910</v>
      </c>
      <c r="B646" t="s">
        <v>432</v>
      </c>
      <c r="C646">
        <v>1.17</v>
      </c>
      <c r="D646">
        <v>1.0684</v>
      </c>
      <c r="E646">
        <v>1.0648</v>
      </c>
      <c r="F646">
        <v>1.0648</v>
      </c>
    </row>
    <row r="647" spans="1:6" x14ac:dyDescent="0.25">
      <c r="A647" s="56">
        <v>153903</v>
      </c>
      <c r="B647" t="s">
        <v>431</v>
      </c>
      <c r="C647">
        <v>1.0878000000000001</v>
      </c>
      <c r="D647">
        <v>1.0151000000000001</v>
      </c>
      <c r="E647">
        <v>1.0014000000000001</v>
      </c>
      <c r="F647">
        <v>1.0014000000000001</v>
      </c>
    </row>
    <row r="648" spans="1:6" x14ac:dyDescent="0.25">
      <c r="A648" s="56">
        <v>153904</v>
      </c>
      <c r="B648" t="s">
        <v>430</v>
      </c>
      <c r="C648">
        <v>1.17</v>
      </c>
      <c r="D648">
        <v>1.0683</v>
      </c>
      <c r="E648">
        <v>1.0498000000000001</v>
      </c>
      <c r="F648">
        <v>1.0498000000000001</v>
      </c>
    </row>
    <row r="649" spans="1:6" x14ac:dyDescent="0.25">
      <c r="A649" s="56">
        <v>153905</v>
      </c>
      <c r="B649" t="s">
        <v>429</v>
      </c>
      <c r="C649">
        <v>1.17</v>
      </c>
      <c r="D649">
        <v>1.0683</v>
      </c>
      <c r="E649">
        <v>1.0137</v>
      </c>
      <c r="F649">
        <v>1.0137</v>
      </c>
    </row>
    <row r="650" spans="1:6" x14ac:dyDescent="0.25">
      <c r="A650" s="56">
        <v>153907</v>
      </c>
      <c r="B650" t="s">
        <v>428</v>
      </c>
      <c r="C650">
        <v>1.17</v>
      </c>
      <c r="D650">
        <v>1.0683</v>
      </c>
      <c r="E650">
        <v>0.96300000000000008</v>
      </c>
      <c r="F650">
        <v>0.96300000000000008</v>
      </c>
    </row>
    <row r="651" spans="1:6" x14ac:dyDescent="0.25">
      <c r="A651" s="56">
        <v>154901</v>
      </c>
      <c r="B651" t="s">
        <v>427</v>
      </c>
      <c r="C651">
        <v>1.17</v>
      </c>
      <c r="D651">
        <v>1.0684</v>
      </c>
      <c r="E651">
        <v>1.0239</v>
      </c>
      <c r="F651">
        <v>1.0239</v>
      </c>
    </row>
    <row r="652" spans="1:6" x14ac:dyDescent="0.25">
      <c r="A652" s="56">
        <v>154903</v>
      </c>
      <c r="B652" t="s">
        <v>426</v>
      </c>
      <c r="C652">
        <v>1.1000000000000003</v>
      </c>
      <c r="D652">
        <v>1.0230000000000001</v>
      </c>
      <c r="E652">
        <v>1.0093000000000001</v>
      </c>
      <c r="F652">
        <v>1.0093000000000001</v>
      </c>
    </row>
    <row r="653" spans="1:6" x14ac:dyDescent="0.25">
      <c r="A653" s="56">
        <v>155901</v>
      </c>
      <c r="B653" t="s">
        <v>425</v>
      </c>
      <c r="C653">
        <v>1.04</v>
      </c>
      <c r="D653">
        <v>0.97</v>
      </c>
      <c r="E653">
        <v>0.96640000000000004</v>
      </c>
      <c r="F653">
        <v>0.96640000000000004</v>
      </c>
    </row>
    <row r="654" spans="1:6" x14ac:dyDescent="0.25">
      <c r="A654" s="56">
        <v>156902</v>
      </c>
      <c r="B654" t="s">
        <v>424</v>
      </c>
      <c r="C654">
        <v>1.04</v>
      </c>
      <c r="D654">
        <v>0.97</v>
      </c>
      <c r="E654">
        <v>0.87470000000000003</v>
      </c>
      <c r="F654">
        <v>0.87470000000000003</v>
      </c>
    </row>
    <row r="655" spans="1:6" x14ac:dyDescent="0.25">
      <c r="A655" s="56">
        <v>156905</v>
      </c>
      <c r="B655" t="s">
        <v>423</v>
      </c>
      <c r="C655">
        <v>1.04</v>
      </c>
      <c r="D655">
        <v>0.97</v>
      </c>
      <c r="E655">
        <v>0.87470000000000003</v>
      </c>
      <c r="F655">
        <v>0.87470000000000003</v>
      </c>
    </row>
    <row r="656" spans="1:6" x14ac:dyDescent="0.25">
      <c r="A656" s="56">
        <v>157901</v>
      </c>
      <c r="B656" t="s">
        <v>422</v>
      </c>
      <c r="C656">
        <v>1.1375</v>
      </c>
      <c r="D656">
        <v>1.0473000000000001</v>
      </c>
      <c r="E656">
        <v>0.99370000000000003</v>
      </c>
      <c r="F656">
        <v>0.99370000000000003</v>
      </c>
    </row>
    <row r="657" spans="1:6" x14ac:dyDescent="0.25">
      <c r="A657" s="56">
        <v>158901</v>
      </c>
      <c r="B657" t="s">
        <v>421</v>
      </c>
      <c r="C657">
        <v>1.1473</v>
      </c>
      <c r="D657">
        <v>1.0536000000000001</v>
      </c>
      <c r="E657">
        <v>0.9425</v>
      </c>
      <c r="F657">
        <v>0.9425</v>
      </c>
    </row>
    <row r="658" spans="1:6" x14ac:dyDescent="0.25">
      <c r="A658" s="56">
        <v>158902</v>
      </c>
      <c r="B658" t="s">
        <v>420</v>
      </c>
      <c r="C658">
        <v>1.0050000000000001</v>
      </c>
      <c r="D658">
        <v>0.97</v>
      </c>
      <c r="E658">
        <v>0.95640000000000003</v>
      </c>
      <c r="F658">
        <v>0.95640000000000003</v>
      </c>
    </row>
    <row r="659" spans="1:6" x14ac:dyDescent="0.25">
      <c r="A659" s="56">
        <v>158904</v>
      </c>
      <c r="B659" t="s">
        <v>419</v>
      </c>
      <c r="C659">
        <v>1.02</v>
      </c>
      <c r="D659">
        <v>0.95000000000000007</v>
      </c>
      <c r="E659">
        <v>0.89980000000000004</v>
      </c>
      <c r="F659">
        <v>0.89980000000000004</v>
      </c>
    </row>
    <row r="660" spans="1:6" x14ac:dyDescent="0.25">
      <c r="A660" s="56">
        <v>158905</v>
      </c>
      <c r="B660" t="s">
        <v>418</v>
      </c>
      <c r="C660">
        <v>1.04</v>
      </c>
      <c r="D660">
        <v>0.97</v>
      </c>
      <c r="E660">
        <v>0.96640000000000004</v>
      </c>
      <c r="F660">
        <v>0.96640000000000004</v>
      </c>
    </row>
    <row r="661" spans="1:6" x14ac:dyDescent="0.25">
      <c r="A661" s="56">
        <v>158906</v>
      </c>
      <c r="B661" t="s">
        <v>417</v>
      </c>
      <c r="C661">
        <v>1.04</v>
      </c>
      <c r="D661">
        <v>0.97</v>
      </c>
      <c r="E661">
        <v>0.89740000000000009</v>
      </c>
      <c r="F661">
        <v>0.89740000000000009</v>
      </c>
    </row>
    <row r="662" spans="1:6" x14ac:dyDescent="0.25">
      <c r="A662" s="56">
        <v>159901</v>
      </c>
      <c r="B662" t="s">
        <v>416</v>
      </c>
      <c r="C662">
        <v>1.1701000000000001</v>
      </c>
      <c r="D662">
        <v>1.0683</v>
      </c>
      <c r="E662">
        <v>1.0519000000000001</v>
      </c>
      <c r="F662">
        <v>1.0519000000000001</v>
      </c>
    </row>
    <row r="663" spans="1:6" x14ac:dyDescent="0.25">
      <c r="A663" s="56">
        <v>160901</v>
      </c>
      <c r="B663" t="s">
        <v>415</v>
      </c>
      <c r="C663">
        <v>1.04</v>
      </c>
      <c r="D663">
        <v>0.97</v>
      </c>
      <c r="E663">
        <v>0.96640000000000004</v>
      </c>
      <c r="F663">
        <v>0.96640000000000004</v>
      </c>
    </row>
    <row r="664" spans="1:6" x14ac:dyDescent="0.25">
      <c r="A664" s="56">
        <v>160904</v>
      </c>
      <c r="B664" t="s">
        <v>414</v>
      </c>
      <c r="C664">
        <v>1.04</v>
      </c>
      <c r="D664">
        <v>0.97</v>
      </c>
      <c r="E664">
        <v>0.95530000000000004</v>
      </c>
      <c r="F664">
        <v>0.95530000000000004</v>
      </c>
    </row>
    <row r="665" spans="1:6" x14ac:dyDescent="0.25">
      <c r="A665" s="56">
        <v>160905</v>
      </c>
      <c r="B665" t="s">
        <v>413</v>
      </c>
      <c r="C665">
        <v>1.1200000000000001</v>
      </c>
      <c r="D665">
        <v>1.0359</v>
      </c>
      <c r="E665">
        <v>1.0223</v>
      </c>
      <c r="F665">
        <v>1.0223</v>
      </c>
    </row>
    <row r="666" spans="1:6" x14ac:dyDescent="0.25">
      <c r="A666" s="56">
        <v>161901</v>
      </c>
      <c r="B666" t="s">
        <v>412</v>
      </c>
      <c r="C666">
        <v>1.17</v>
      </c>
      <c r="D666">
        <v>1.0683</v>
      </c>
      <c r="E666">
        <v>1.0105999999999999</v>
      </c>
      <c r="F666">
        <v>1.0105999999999999</v>
      </c>
    </row>
    <row r="667" spans="1:6" x14ac:dyDescent="0.25">
      <c r="A667" s="56">
        <v>161903</v>
      </c>
      <c r="B667" t="s">
        <v>411</v>
      </c>
      <c r="C667">
        <v>1.04</v>
      </c>
      <c r="D667">
        <v>0.97</v>
      </c>
      <c r="E667">
        <v>0.96640000000000004</v>
      </c>
      <c r="F667">
        <v>0.96640000000000004</v>
      </c>
    </row>
    <row r="668" spans="1:6" x14ac:dyDescent="0.25">
      <c r="A668" s="56">
        <v>161906</v>
      </c>
      <c r="B668" t="s">
        <v>410</v>
      </c>
      <c r="C668">
        <v>1.17</v>
      </c>
      <c r="D668">
        <v>1.0683</v>
      </c>
      <c r="E668">
        <v>1.0547</v>
      </c>
      <c r="F668">
        <v>1.0547</v>
      </c>
    </row>
    <row r="669" spans="1:6" x14ac:dyDescent="0.25">
      <c r="A669" s="56">
        <v>161907</v>
      </c>
      <c r="B669" t="s">
        <v>409</v>
      </c>
      <c r="C669">
        <v>1.17</v>
      </c>
      <c r="D669">
        <v>1.0683</v>
      </c>
      <c r="E669">
        <v>1.0206999999999999</v>
      </c>
      <c r="F669">
        <v>1.0206999999999999</v>
      </c>
    </row>
    <row r="670" spans="1:6" x14ac:dyDescent="0.25">
      <c r="A670" s="56">
        <v>161908</v>
      </c>
      <c r="B670" t="s">
        <v>408</v>
      </c>
      <c r="C670">
        <v>1.04</v>
      </c>
      <c r="D670">
        <v>0.97</v>
      </c>
      <c r="E670">
        <v>0.96440000000000003</v>
      </c>
      <c r="F670">
        <v>0.96440000000000003</v>
      </c>
    </row>
    <row r="671" spans="1:6" x14ac:dyDescent="0.25">
      <c r="A671" s="56">
        <v>161909</v>
      </c>
      <c r="B671" t="s">
        <v>407</v>
      </c>
      <c r="C671">
        <v>1.04</v>
      </c>
      <c r="D671">
        <v>0.97</v>
      </c>
      <c r="E671">
        <v>0.9375</v>
      </c>
      <c r="F671">
        <v>0.9375</v>
      </c>
    </row>
    <row r="672" spans="1:6" x14ac:dyDescent="0.25">
      <c r="A672" s="56">
        <v>161910</v>
      </c>
      <c r="B672" t="s">
        <v>406</v>
      </c>
      <c r="C672">
        <v>1.17</v>
      </c>
      <c r="D672">
        <v>1.0683</v>
      </c>
      <c r="E672">
        <v>0.98910000000000009</v>
      </c>
      <c r="F672">
        <v>0.98910000000000009</v>
      </c>
    </row>
    <row r="673" spans="1:6" x14ac:dyDescent="0.25">
      <c r="A673" s="56">
        <v>161912</v>
      </c>
      <c r="B673" t="s">
        <v>405</v>
      </c>
      <c r="C673">
        <v>1.04</v>
      </c>
      <c r="D673">
        <v>0.97</v>
      </c>
      <c r="E673">
        <v>0.9204</v>
      </c>
      <c r="F673">
        <v>0.9204</v>
      </c>
    </row>
    <row r="674" spans="1:6" x14ac:dyDescent="0.25">
      <c r="A674" s="56">
        <v>161914</v>
      </c>
      <c r="B674" t="s">
        <v>404</v>
      </c>
      <c r="C674">
        <v>1.17</v>
      </c>
      <c r="D674">
        <v>1.0683</v>
      </c>
      <c r="E674">
        <v>1.0398000000000001</v>
      </c>
      <c r="F674">
        <v>1.0398000000000001</v>
      </c>
    </row>
    <row r="675" spans="1:6" x14ac:dyDescent="0.25">
      <c r="A675" s="56">
        <v>161916</v>
      </c>
      <c r="B675" t="s">
        <v>403</v>
      </c>
      <c r="C675">
        <v>1.04</v>
      </c>
      <c r="D675">
        <v>0.97</v>
      </c>
      <c r="E675">
        <v>0.96640000000000004</v>
      </c>
      <c r="F675">
        <v>0.96640000000000004</v>
      </c>
    </row>
    <row r="676" spans="1:6" x14ac:dyDescent="0.25">
      <c r="A676" s="56">
        <v>161918</v>
      </c>
      <c r="B676" t="s">
        <v>402</v>
      </c>
      <c r="C676">
        <v>1.17</v>
      </c>
      <c r="D676">
        <v>1.0683</v>
      </c>
      <c r="E676">
        <v>1.0272000000000001</v>
      </c>
      <c r="F676">
        <v>1.0272000000000001</v>
      </c>
    </row>
    <row r="677" spans="1:6" x14ac:dyDescent="0.25">
      <c r="A677" s="56">
        <v>161919</v>
      </c>
      <c r="B677" t="s">
        <v>401</v>
      </c>
      <c r="C677">
        <v>1.17</v>
      </c>
      <c r="D677">
        <v>1.0683</v>
      </c>
      <c r="E677">
        <v>1.0305</v>
      </c>
      <c r="F677">
        <v>1.0305</v>
      </c>
    </row>
    <row r="678" spans="1:6" x14ac:dyDescent="0.25">
      <c r="A678" s="56">
        <v>161920</v>
      </c>
      <c r="B678" t="s">
        <v>400</v>
      </c>
      <c r="C678">
        <v>1.04</v>
      </c>
      <c r="D678">
        <v>0.97</v>
      </c>
      <c r="E678">
        <v>0.93330000000000002</v>
      </c>
      <c r="F678">
        <v>0.93330000000000002</v>
      </c>
    </row>
    <row r="679" spans="1:6" x14ac:dyDescent="0.25">
      <c r="A679" s="56">
        <v>161921</v>
      </c>
      <c r="B679" t="s">
        <v>399</v>
      </c>
      <c r="C679">
        <v>1.17</v>
      </c>
      <c r="D679">
        <v>1.0683</v>
      </c>
      <c r="E679">
        <v>1.0547</v>
      </c>
      <c r="F679">
        <v>1.0547</v>
      </c>
    </row>
    <row r="680" spans="1:6" x14ac:dyDescent="0.25">
      <c r="A680" s="56">
        <v>161922</v>
      </c>
      <c r="B680" t="s">
        <v>398</v>
      </c>
      <c r="C680">
        <v>1.17</v>
      </c>
      <c r="D680">
        <v>1.0683</v>
      </c>
      <c r="E680">
        <v>1.0164</v>
      </c>
      <c r="F680">
        <v>1.0164</v>
      </c>
    </row>
    <row r="681" spans="1:6" x14ac:dyDescent="0.25">
      <c r="A681" s="56">
        <v>161923</v>
      </c>
      <c r="B681" t="s">
        <v>397</v>
      </c>
      <c r="C681">
        <v>1.17</v>
      </c>
      <c r="D681">
        <v>1.0683</v>
      </c>
      <c r="E681">
        <v>1.0369000000000002</v>
      </c>
      <c r="F681">
        <v>1.0369000000000002</v>
      </c>
    </row>
    <row r="682" spans="1:6" x14ac:dyDescent="0.25">
      <c r="A682" s="56">
        <v>161924</v>
      </c>
      <c r="B682" t="s">
        <v>396</v>
      </c>
      <c r="C682">
        <v>1.04</v>
      </c>
      <c r="D682">
        <v>0.97</v>
      </c>
      <c r="E682">
        <v>0.94240000000000002</v>
      </c>
      <c r="F682">
        <v>0.94240000000000002</v>
      </c>
    </row>
    <row r="683" spans="1:6" x14ac:dyDescent="0.25">
      <c r="A683" s="56">
        <v>161925</v>
      </c>
      <c r="B683" t="s">
        <v>395</v>
      </c>
      <c r="C683">
        <v>1.04</v>
      </c>
      <c r="D683">
        <v>0.97</v>
      </c>
      <c r="E683">
        <v>0.9264</v>
      </c>
      <c r="F683">
        <v>0.9264</v>
      </c>
    </row>
    <row r="684" spans="1:6" x14ac:dyDescent="0.25">
      <c r="A684" s="56">
        <v>162904</v>
      </c>
      <c r="B684" t="s">
        <v>394</v>
      </c>
      <c r="C684">
        <v>0.99330000000000018</v>
      </c>
      <c r="D684">
        <v>0.97</v>
      </c>
      <c r="E684">
        <v>0.95210000000000006</v>
      </c>
      <c r="F684">
        <v>0.95210000000000006</v>
      </c>
    </row>
    <row r="685" spans="1:6" x14ac:dyDescent="0.25">
      <c r="A685" s="56">
        <v>163901</v>
      </c>
      <c r="B685" t="s">
        <v>393</v>
      </c>
      <c r="C685">
        <v>1.17</v>
      </c>
      <c r="D685">
        <v>1.0683</v>
      </c>
      <c r="E685">
        <v>1.0272000000000001</v>
      </c>
      <c r="F685">
        <v>1.0272000000000001</v>
      </c>
    </row>
    <row r="686" spans="1:6" x14ac:dyDescent="0.25">
      <c r="A686" s="56">
        <v>163902</v>
      </c>
      <c r="B686" t="s">
        <v>392</v>
      </c>
      <c r="C686">
        <v>1.0401</v>
      </c>
      <c r="D686">
        <v>0.97</v>
      </c>
      <c r="E686">
        <v>0.92220000000000002</v>
      </c>
      <c r="F686">
        <v>0.92220000000000002</v>
      </c>
    </row>
    <row r="687" spans="1:6" x14ac:dyDescent="0.25">
      <c r="A687" s="56">
        <v>163903</v>
      </c>
      <c r="B687" t="s">
        <v>391</v>
      </c>
      <c r="C687">
        <v>1.17</v>
      </c>
      <c r="D687">
        <v>1.0683</v>
      </c>
      <c r="E687">
        <v>1.0037</v>
      </c>
      <c r="F687">
        <v>1.0037</v>
      </c>
    </row>
    <row r="688" spans="1:6" x14ac:dyDescent="0.25">
      <c r="A688" s="56">
        <v>163904</v>
      </c>
      <c r="B688" t="s">
        <v>390</v>
      </c>
      <c r="C688">
        <v>1.04</v>
      </c>
      <c r="D688">
        <v>0.97</v>
      </c>
      <c r="E688">
        <v>0.89880000000000004</v>
      </c>
      <c r="F688">
        <v>0.89880000000000004</v>
      </c>
    </row>
    <row r="689" spans="1:6" x14ac:dyDescent="0.25">
      <c r="A689" s="56">
        <v>163908</v>
      </c>
      <c r="B689" t="s">
        <v>389</v>
      </c>
      <c r="C689">
        <v>1.04</v>
      </c>
      <c r="D689">
        <v>0.97</v>
      </c>
      <c r="E689">
        <v>0.87130000000000007</v>
      </c>
      <c r="F689">
        <v>0.87130000000000007</v>
      </c>
    </row>
    <row r="690" spans="1:6" x14ac:dyDescent="0.25">
      <c r="A690" s="56">
        <v>165901</v>
      </c>
      <c r="B690" t="s">
        <v>387</v>
      </c>
      <c r="C690">
        <v>1.0401</v>
      </c>
      <c r="D690">
        <v>0.97</v>
      </c>
      <c r="E690">
        <v>0.95640000000000003</v>
      </c>
      <c r="F690">
        <v>0.95640000000000003</v>
      </c>
    </row>
    <row r="691" spans="1:6" x14ac:dyDescent="0.25">
      <c r="A691" s="56">
        <v>165902</v>
      </c>
      <c r="B691" t="s">
        <v>386</v>
      </c>
      <c r="C691">
        <v>1.1637</v>
      </c>
      <c r="D691">
        <v>1.0642</v>
      </c>
      <c r="E691">
        <v>0.96010000000000006</v>
      </c>
      <c r="F691">
        <v>0.96010000000000006</v>
      </c>
    </row>
    <row r="692" spans="1:6" x14ac:dyDescent="0.25">
      <c r="A692" s="56">
        <v>166901</v>
      </c>
      <c r="B692" t="s">
        <v>385</v>
      </c>
      <c r="C692">
        <v>1.04</v>
      </c>
      <c r="D692">
        <v>0.97</v>
      </c>
      <c r="E692">
        <v>0.96140000000000003</v>
      </c>
      <c r="F692">
        <v>0.96140000000000003</v>
      </c>
    </row>
    <row r="693" spans="1:6" x14ac:dyDescent="0.25">
      <c r="A693" s="56">
        <v>166902</v>
      </c>
      <c r="B693" t="s">
        <v>384</v>
      </c>
      <c r="C693">
        <v>1.04</v>
      </c>
      <c r="D693">
        <v>0.97</v>
      </c>
      <c r="E693">
        <v>0.87470000000000003</v>
      </c>
      <c r="F693">
        <v>0.87470000000000003</v>
      </c>
    </row>
    <row r="694" spans="1:6" x14ac:dyDescent="0.25">
      <c r="A694" s="56">
        <v>166903</v>
      </c>
      <c r="B694" t="s">
        <v>383</v>
      </c>
      <c r="C694">
        <v>1.17</v>
      </c>
      <c r="D694">
        <v>1.0683</v>
      </c>
      <c r="E694">
        <v>1.0547</v>
      </c>
      <c r="F694">
        <v>1.0547</v>
      </c>
    </row>
    <row r="695" spans="1:6" x14ac:dyDescent="0.25">
      <c r="A695" s="56">
        <v>166904</v>
      </c>
      <c r="B695" t="s">
        <v>382</v>
      </c>
      <c r="C695">
        <v>1.17</v>
      </c>
      <c r="D695">
        <v>1.0683</v>
      </c>
      <c r="E695">
        <v>0.97440000000000004</v>
      </c>
      <c r="F695">
        <v>0.97440000000000004</v>
      </c>
    </row>
    <row r="696" spans="1:6" x14ac:dyDescent="0.25">
      <c r="A696" s="56">
        <v>166905</v>
      </c>
      <c r="B696" t="s">
        <v>381</v>
      </c>
      <c r="C696">
        <v>1.17</v>
      </c>
      <c r="D696">
        <v>1.0683</v>
      </c>
      <c r="E696">
        <v>1.008</v>
      </c>
      <c r="F696">
        <v>1.008</v>
      </c>
    </row>
    <row r="697" spans="1:6" x14ac:dyDescent="0.25">
      <c r="A697" s="56">
        <v>166907</v>
      </c>
      <c r="B697" t="s">
        <v>380</v>
      </c>
      <c r="C697">
        <v>1.04</v>
      </c>
      <c r="D697">
        <v>0.97</v>
      </c>
      <c r="E697">
        <v>0.96640000000000004</v>
      </c>
      <c r="F697">
        <v>0.96640000000000004</v>
      </c>
    </row>
    <row r="698" spans="1:6" x14ac:dyDescent="0.25">
      <c r="A698" s="56">
        <v>167901</v>
      </c>
      <c r="B698" t="s">
        <v>379</v>
      </c>
      <c r="C698">
        <v>1.04</v>
      </c>
      <c r="D698">
        <v>0.97</v>
      </c>
      <c r="E698">
        <v>0.96640000000000004</v>
      </c>
      <c r="F698">
        <v>0.96640000000000004</v>
      </c>
    </row>
    <row r="699" spans="1:6" x14ac:dyDescent="0.25">
      <c r="A699" s="56">
        <v>167902</v>
      </c>
      <c r="B699" t="s">
        <v>378</v>
      </c>
      <c r="C699">
        <v>1.04</v>
      </c>
      <c r="D699">
        <v>0.97</v>
      </c>
      <c r="E699">
        <v>0.96640000000000004</v>
      </c>
      <c r="F699">
        <v>0.96640000000000004</v>
      </c>
    </row>
    <row r="700" spans="1:6" x14ac:dyDescent="0.25">
      <c r="A700" s="56">
        <v>167904</v>
      </c>
      <c r="B700" t="s">
        <v>377</v>
      </c>
      <c r="C700">
        <v>0.89</v>
      </c>
      <c r="D700">
        <v>0.97</v>
      </c>
      <c r="E700">
        <v>0.92020000000000002</v>
      </c>
      <c r="F700">
        <v>0.92020000000000002</v>
      </c>
    </row>
    <row r="701" spans="1:6" x14ac:dyDescent="0.25">
      <c r="A701" s="56">
        <v>168901</v>
      </c>
      <c r="B701" t="s">
        <v>376</v>
      </c>
      <c r="C701">
        <v>1.17</v>
      </c>
      <c r="D701">
        <v>1.0684</v>
      </c>
      <c r="E701">
        <v>1.0547</v>
      </c>
      <c r="F701">
        <v>1.0547</v>
      </c>
    </row>
    <row r="702" spans="1:6" x14ac:dyDescent="0.25">
      <c r="A702" s="56">
        <v>168902</v>
      </c>
      <c r="B702" t="s">
        <v>375</v>
      </c>
      <c r="C702">
        <v>1.04</v>
      </c>
      <c r="D702">
        <v>0.97</v>
      </c>
      <c r="E702">
        <v>0.96640000000000004</v>
      </c>
      <c r="F702">
        <v>0.96640000000000004</v>
      </c>
    </row>
    <row r="703" spans="1:6" x14ac:dyDescent="0.25">
      <c r="A703" s="56">
        <v>168903</v>
      </c>
      <c r="B703" t="s">
        <v>374</v>
      </c>
      <c r="C703">
        <v>1.04</v>
      </c>
      <c r="D703">
        <v>0.97</v>
      </c>
      <c r="E703">
        <v>0.96640000000000004</v>
      </c>
      <c r="F703">
        <v>0.96640000000000004</v>
      </c>
    </row>
    <row r="704" spans="1:6" x14ac:dyDescent="0.25">
      <c r="A704" s="56">
        <v>169901</v>
      </c>
      <c r="B704" t="s">
        <v>373</v>
      </c>
      <c r="C704">
        <v>1.04</v>
      </c>
      <c r="D704">
        <v>0.97</v>
      </c>
      <c r="E704">
        <v>0.96640000000000004</v>
      </c>
      <c r="F704">
        <v>0.96640000000000004</v>
      </c>
    </row>
    <row r="705" spans="1:6" x14ac:dyDescent="0.25">
      <c r="A705" s="56">
        <v>169902</v>
      </c>
      <c r="B705" t="s">
        <v>372</v>
      </c>
      <c r="C705">
        <v>1.04</v>
      </c>
      <c r="D705">
        <v>0.97</v>
      </c>
      <c r="E705">
        <v>0.96640000000000004</v>
      </c>
      <c r="F705">
        <v>0.96640000000000004</v>
      </c>
    </row>
    <row r="706" spans="1:6" x14ac:dyDescent="0.25">
      <c r="A706" s="56">
        <v>169906</v>
      </c>
      <c r="B706" t="s">
        <v>371</v>
      </c>
      <c r="C706">
        <v>1.04</v>
      </c>
      <c r="D706">
        <v>0.97</v>
      </c>
      <c r="E706">
        <v>0.90780000000000005</v>
      </c>
      <c r="F706">
        <v>0.90780000000000005</v>
      </c>
    </row>
    <row r="707" spans="1:6" x14ac:dyDescent="0.25">
      <c r="A707" s="56">
        <v>169908</v>
      </c>
      <c r="B707" t="s">
        <v>370</v>
      </c>
      <c r="C707">
        <v>1.17</v>
      </c>
      <c r="D707">
        <v>1.0683</v>
      </c>
      <c r="E707">
        <v>1.0547</v>
      </c>
      <c r="F707">
        <v>1.0547</v>
      </c>
    </row>
    <row r="708" spans="1:6" x14ac:dyDescent="0.25">
      <c r="A708" s="56">
        <v>169909</v>
      </c>
      <c r="B708" t="s">
        <v>369</v>
      </c>
      <c r="C708">
        <v>1.04</v>
      </c>
      <c r="D708">
        <v>0.97</v>
      </c>
      <c r="E708">
        <v>0.96640000000000004</v>
      </c>
      <c r="F708">
        <v>0.96640000000000004</v>
      </c>
    </row>
    <row r="709" spans="1:6" x14ac:dyDescent="0.25">
      <c r="A709" s="56">
        <v>169910</v>
      </c>
      <c r="B709" t="s">
        <v>368</v>
      </c>
      <c r="C709">
        <v>1.04</v>
      </c>
      <c r="D709">
        <v>0.97</v>
      </c>
      <c r="E709">
        <v>0.96640000000000004</v>
      </c>
      <c r="F709">
        <v>0.96640000000000004</v>
      </c>
    </row>
    <row r="710" spans="1:6" x14ac:dyDescent="0.25">
      <c r="A710" s="56">
        <v>169911</v>
      </c>
      <c r="B710" t="s">
        <v>367</v>
      </c>
      <c r="C710">
        <v>1.17</v>
      </c>
      <c r="D710">
        <v>1.0684</v>
      </c>
      <c r="E710">
        <v>1.0547</v>
      </c>
      <c r="F710">
        <v>1.0547</v>
      </c>
    </row>
    <row r="711" spans="1:6" x14ac:dyDescent="0.25">
      <c r="A711" s="56">
        <v>170902</v>
      </c>
      <c r="B711" t="s">
        <v>366</v>
      </c>
      <c r="C711">
        <v>1.06</v>
      </c>
      <c r="D711">
        <v>0.97</v>
      </c>
      <c r="E711">
        <v>0.95250000000000001</v>
      </c>
      <c r="F711">
        <v>0.95250000000000001</v>
      </c>
    </row>
    <row r="712" spans="1:6" x14ac:dyDescent="0.25">
      <c r="A712" s="56">
        <v>170903</v>
      </c>
      <c r="B712" t="s">
        <v>365</v>
      </c>
      <c r="C712">
        <v>1.04</v>
      </c>
      <c r="D712">
        <v>0.97</v>
      </c>
      <c r="E712">
        <v>0.94230000000000003</v>
      </c>
      <c r="F712">
        <v>0.94230000000000003</v>
      </c>
    </row>
    <row r="713" spans="1:6" x14ac:dyDescent="0.25">
      <c r="A713" s="56">
        <v>170904</v>
      </c>
      <c r="B713" t="s">
        <v>364</v>
      </c>
      <c r="C713">
        <v>1.07</v>
      </c>
      <c r="D713">
        <v>0.97</v>
      </c>
      <c r="E713">
        <v>0.91710000000000003</v>
      </c>
      <c r="F713">
        <v>0.91710000000000003</v>
      </c>
    </row>
    <row r="714" spans="1:6" x14ac:dyDescent="0.25">
      <c r="A714" s="56">
        <v>170906</v>
      </c>
      <c r="B714" t="s">
        <v>363</v>
      </c>
      <c r="C714">
        <v>1.04</v>
      </c>
      <c r="D714">
        <v>0.97</v>
      </c>
      <c r="E714">
        <v>0.93490000000000006</v>
      </c>
      <c r="F714">
        <v>0.93490000000000006</v>
      </c>
    </row>
    <row r="715" spans="1:6" x14ac:dyDescent="0.25">
      <c r="A715" s="56">
        <v>170907</v>
      </c>
      <c r="B715" t="s">
        <v>362</v>
      </c>
      <c r="C715">
        <v>1.17</v>
      </c>
      <c r="D715">
        <v>1.0684</v>
      </c>
      <c r="E715">
        <v>0.97510000000000008</v>
      </c>
      <c r="F715">
        <v>0.97510000000000008</v>
      </c>
    </row>
    <row r="716" spans="1:6" x14ac:dyDescent="0.25">
      <c r="A716" s="56">
        <v>170908</v>
      </c>
      <c r="B716" t="s">
        <v>361</v>
      </c>
      <c r="C716">
        <v>1.17</v>
      </c>
      <c r="D716">
        <v>1.0684</v>
      </c>
      <c r="E716">
        <v>0.97610000000000008</v>
      </c>
      <c r="F716">
        <v>0.97610000000000008</v>
      </c>
    </row>
    <row r="717" spans="1:6" x14ac:dyDescent="0.25">
      <c r="A717" s="56">
        <v>171901</v>
      </c>
      <c r="B717" t="s">
        <v>360</v>
      </c>
      <c r="C717">
        <v>1.04</v>
      </c>
      <c r="D717">
        <v>0.97</v>
      </c>
      <c r="E717">
        <v>0.96640000000000004</v>
      </c>
      <c r="F717">
        <v>0.96640000000000004</v>
      </c>
    </row>
    <row r="718" spans="1:6" x14ac:dyDescent="0.25">
      <c r="A718" s="56">
        <v>171902</v>
      </c>
      <c r="B718" t="s">
        <v>359</v>
      </c>
      <c r="C718">
        <v>1.04</v>
      </c>
      <c r="D718">
        <v>0.97</v>
      </c>
      <c r="E718">
        <v>0.96</v>
      </c>
      <c r="F718">
        <v>0.96</v>
      </c>
    </row>
    <row r="719" spans="1:6" x14ac:dyDescent="0.25">
      <c r="A719" s="56">
        <v>172902</v>
      </c>
      <c r="B719" t="s">
        <v>358</v>
      </c>
      <c r="C719">
        <v>1.04</v>
      </c>
      <c r="D719">
        <v>0.97</v>
      </c>
      <c r="E719">
        <v>0.96640000000000004</v>
      </c>
      <c r="F719">
        <v>0.96640000000000004</v>
      </c>
    </row>
    <row r="720" spans="1:6" x14ac:dyDescent="0.25">
      <c r="A720" s="56">
        <v>172905</v>
      </c>
      <c r="B720" t="s">
        <v>357</v>
      </c>
      <c r="C720">
        <v>1.04</v>
      </c>
      <c r="D720">
        <v>0.97</v>
      </c>
      <c r="E720">
        <v>0.96640000000000004</v>
      </c>
      <c r="F720">
        <v>0.96640000000000004</v>
      </c>
    </row>
    <row r="721" spans="1:6" x14ac:dyDescent="0.25">
      <c r="A721" s="56">
        <v>173901</v>
      </c>
      <c r="B721" t="s">
        <v>356</v>
      </c>
      <c r="C721">
        <v>1.17</v>
      </c>
      <c r="D721">
        <v>1.0683</v>
      </c>
      <c r="E721">
        <v>1.0547</v>
      </c>
      <c r="F721">
        <v>1.0547</v>
      </c>
    </row>
    <row r="722" spans="1:6" x14ac:dyDescent="0.25">
      <c r="A722" s="56">
        <v>174901</v>
      </c>
      <c r="B722" t="s">
        <v>355</v>
      </c>
      <c r="C722">
        <v>1.1117000000000001</v>
      </c>
      <c r="D722">
        <v>1.0306</v>
      </c>
      <c r="E722">
        <v>0.95300000000000007</v>
      </c>
      <c r="F722">
        <v>0.95300000000000007</v>
      </c>
    </row>
    <row r="723" spans="1:6" x14ac:dyDescent="0.25">
      <c r="A723" s="56">
        <v>174902</v>
      </c>
      <c r="B723" t="s">
        <v>354</v>
      </c>
      <c r="C723">
        <v>1.04</v>
      </c>
      <c r="D723">
        <v>0.97</v>
      </c>
      <c r="E723">
        <v>0.96640000000000004</v>
      </c>
      <c r="F723">
        <v>0.96640000000000004</v>
      </c>
    </row>
    <row r="724" spans="1:6" x14ac:dyDescent="0.25">
      <c r="A724" s="56">
        <v>174903</v>
      </c>
      <c r="B724" t="s">
        <v>353</v>
      </c>
      <c r="C724">
        <v>1.17</v>
      </c>
      <c r="D724">
        <v>1.0683</v>
      </c>
      <c r="E724">
        <v>1.0547</v>
      </c>
      <c r="F724">
        <v>1.0547</v>
      </c>
    </row>
    <row r="725" spans="1:6" x14ac:dyDescent="0.25">
      <c r="A725" s="56">
        <v>174904</v>
      </c>
      <c r="B725" t="s">
        <v>352</v>
      </c>
      <c r="C725">
        <v>1.17</v>
      </c>
      <c r="D725">
        <v>1.0685</v>
      </c>
      <c r="E725">
        <v>1.0547</v>
      </c>
      <c r="F725">
        <v>1.0547</v>
      </c>
    </row>
    <row r="726" spans="1:6" x14ac:dyDescent="0.25">
      <c r="A726" s="56">
        <v>174906</v>
      </c>
      <c r="B726" t="s">
        <v>351</v>
      </c>
      <c r="C726">
        <v>1.109</v>
      </c>
      <c r="D726">
        <v>1.0288000000000002</v>
      </c>
      <c r="E726">
        <v>0.92980000000000007</v>
      </c>
      <c r="F726">
        <v>0.92980000000000007</v>
      </c>
    </row>
    <row r="727" spans="1:6" x14ac:dyDescent="0.25">
      <c r="A727" s="56">
        <v>174908</v>
      </c>
      <c r="B727" t="s">
        <v>350</v>
      </c>
      <c r="C727">
        <v>1.04</v>
      </c>
      <c r="D727">
        <v>0.97</v>
      </c>
      <c r="E727">
        <v>0.96640000000000004</v>
      </c>
      <c r="F727">
        <v>0.96640000000000004</v>
      </c>
    </row>
    <row r="728" spans="1:6" x14ac:dyDescent="0.25">
      <c r="A728" s="56">
        <v>174909</v>
      </c>
      <c r="B728" t="s">
        <v>349</v>
      </c>
      <c r="C728">
        <v>1.17</v>
      </c>
      <c r="D728">
        <v>1.0685</v>
      </c>
      <c r="E728">
        <v>1.0547</v>
      </c>
      <c r="F728">
        <v>1.0547</v>
      </c>
    </row>
    <row r="729" spans="1:6" x14ac:dyDescent="0.25">
      <c r="A729" s="56">
        <v>174910</v>
      </c>
      <c r="B729" t="s">
        <v>348</v>
      </c>
      <c r="C729">
        <v>1.17</v>
      </c>
      <c r="D729">
        <v>1.0683</v>
      </c>
      <c r="E729">
        <v>1.0547</v>
      </c>
      <c r="F729">
        <v>1.0547</v>
      </c>
    </row>
    <row r="730" spans="1:6" x14ac:dyDescent="0.25">
      <c r="A730" s="56">
        <v>174911</v>
      </c>
      <c r="B730" t="s">
        <v>347</v>
      </c>
      <c r="C730">
        <v>1.04</v>
      </c>
      <c r="D730">
        <v>0.97</v>
      </c>
      <c r="E730">
        <v>0.96220000000000006</v>
      </c>
      <c r="F730">
        <v>0.96220000000000006</v>
      </c>
    </row>
    <row r="731" spans="1:6" x14ac:dyDescent="0.25">
      <c r="A731" s="56">
        <v>175902</v>
      </c>
      <c r="B731" t="s">
        <v>346</v>
      </c>
      <c r="C731">
        <v>1.08</v>
      </c>
      <c r="D731">
        <v>1.01</v>
      </c>
      <c r="E731">
        <v>0.90470000000000006</v>
      </c>
      <c r="F731">
        <v>0.90470000000000006</v>
      </c>
    </row>
    <row r="732" spans="1:6" x14ac:dyDescent="0.25">
      <c r="A732" s="56">
        <v>175903</v>
      </c>
      <c r="B732" t="s">
        <v>345</v>
      </c>
      <c r="C732">
        <v>1.04</v>
      </c>
      <c r="D732">
        <v>0.97</v>
      </c>
      <c r="E732">
        <v>0.96640000000000004</v>
      </c>
      <c r="F732">
        <v>0.96640000000000004</v>
      </c>
    </row>
    <row r="733" spans="1:6" x14ac:dyDescent="0.25">
      <c r="A733" s="56">
        <v>175904</v>
      </c>
      <c r="B733" t="s">
        <v>344</v>
      </c>
      <c r="C733">
        <v>1.06</v>
      </c>
      <c r="D733">
        <v>0.99</v>
      </c>
      <c r="E733">
        <v>0.90540000000000009</v>
      </c>
      <c r="F733">
        <v>0.90540000000000009</v>
      </c>
    </row>
    <row r="734" spans="1:6" x14ac:dyDescent="0.25">
      <c r="A734" s="56">
        <v>175905</v>
      </c>
      <c r="B734" t="s">
        <v>343</v>
      </c>
      <c r="C734">
        <v>1.17</v>
      </c>
      <c r="D734">
        <v>1.0683</v>
      </c>
      <c r="E734">
        <v>0.96300000000000008</v>
      </c>
      <c r="F734">
        <v>0.96300000000000008</v>
      </c>
    </row>
    <row r="735" spans="1:6" x14ac:dyDescent="0.25">
      <c r="A735" s="56">
        <v>175907</v>
      </c>
      <c r="B735" t="s">
        <v>342</v>
      </c>
      <c r="C735">
        <v>1.04</v>
      </c>
      <c r="D735">
        <v>0.97</v>
      </c>
      <c r="E735">
        <v>0.90910000000000002</v>
      </c>
      <c r="F735">
        <v>0.90910000000000002</v>
      </c>
    </row>
    <row r="736" spans="1:6" x14ac:dyDescent="0.25">
      <c r="A736" s="56">
        <v>175910</v>
      </c>
      <c r="B736" t="s">
        <v>341</v>
      </c>
      <c r="C736">
        <v>1.0401</v>
      </c>
      <c r="D736">
        <v>0.97010000000000007</v>
      </c>
      <c r="E736">
        <v>0.93020000000000003</v>
      </c>
      <c r="F736">
        <v>0.93020000000000003</v>
      </c>
    </row>
    <row r="737" spans="1:6" x14ac:dyDescent="0.25">
      <c r="A737" s="56">
        <v>175911</v>
      </c>
      <c r="B737" t="s">
        <v>340</v>
      </c>
      <c r="C737">
        <v>1.17</v>
      </c>
      <c r="D737">
        <v>1.0684</v>
      </c>
      <c r="E737">
        <v>0.9698</v>
      </c>
      <c r="F737">
        <v>0.9698</v>
      </c>
    </row>
    <row r="738" spans="1:6" x14ac:dyDescent="0.25">
      <c r="A738" s="56">
        <v>176901</v>
      </c>
      <c r="B738" t="s">
        <v>339</v>
      </c>
      <c r="C738">
        <v>1.17</v>
      </c>
      <c r="D738">
        <v>1.0683</v>
      </c>
      <c r="E738">
        <v>1.0547</v>
      </c>
      <c r="F738">
        <v>1.0547</v>
      </c>
    </row>
    <row r="739" spans="1:6" x14ac:dyDescent="0.25">
      <c r="A739" s="56">
        <v>176902</v>
      </c>
      <c r="B739" t="s">
        <v>338</v>
      </c>
      <c r="C739">
        <v>1.17</v>
      </c>
      <c r="D739">
        <v>1.0683</v>
      </c>
      <c r="E739">
        <v>1.0213000000000001</v>
      </c>
      <c r="F739">
        <v>1.0213000000000001</v>
      </c>
    </row>
    <row r="740" spans="1:6" x14ac:dyDescent="0.25">
      <c r="A740" s="56">
        <v>176903</v>
      </c>
      <c r="B740" t="s">
        <v>337</v>
      </c>
      <c r="C740">
        <v>1.04</v>
      </c>
      <c r="D740">
        <v>0.97</v>
      </c>
      <c r="E740">
        <v>0.87470000000000003</v>
      </c>
      <c r="F740">
        <v>0.87470000000000003</v>
      </c>
    </row>
    <row r="741" spans="1:6" x14ac:dyDescent="0.25">
      <c r="A741" s="56">
        <v>177902</v>
      </c>
      <c r="B741" t="s">
        <v>335</v>
      </c>
      <c r="C741">
        <v>1.095</v>
      </c>
      <c r="D741">
        <v>1.0197000000000001</v>
      </c>
      <c r="E741">
        <v>0.99960000000000004</v>
      </c>
      <c r="F741">
        <v>0.99960000000000004</v>
      </c>
    </row>
    <row r="742" spans="1:6" x14ac:dyDescent="0.25">
      <c r="A742" s="56">
        <v>177903</v>
      </c>
      <c r="B742" t="s">
        <v>334</v>
      </c>
      <c r="C742">
        <v>1.04</v>
      </c>
      <c r="D742">
        <v>0.97</v>
      </c>
      <c r="E742">
        <v>0.92790000000000006</v>
      </c>
      <c r="F742">
        <v>0.92790000000000006</v>
      </c>
    </row>
    <row r="743" spans="1:6" x14ac:dyDescent="0.25">
      <c r="A743" s="56">
        <v>177905</v>
      </c>
      <c r="B743" t="s">
        <v>333</v>
      </c>
      <c r="C743">
        <v>1.1599999999999997</v>
      </c>
      <c r="D743">
        <v>1.0619000000000001</v>
      </c>
      <c r="E743">
        <v>0.99440000000000006</v>
      </c>
      <c r="F743">
        <v>0.99440000000000006</v>
      </c>
    </row>
    <row r="744" spans="1:6" x14ac:dyDescent="0.25">
      <c r="A744" s="56">
        <v>178901</v>
      </c>
      <c r="B744" t="s">
        <v>332</v>
      </c>
      <c r="C744">
        <v>1.17</v>
      </c>
      <c r="D744">
        <v>1.0684</v>
      </c>
      <c r="E744">
        <v>0.96690000000000009</v>
      </c>
      <c r="F744">
        <v>0.96690000000000009</v>
      </c>
    </row>
    <row r="745" spans="1:6" x14ac:dyDescent="0.25">
      <c r="A745" s="56">
        <v>178902</v>
      </c>
      <c r="B745" t="s">
        <v>331</v>
      </c>
      <c r="C745">
        <v>1.0392000000000001</v>
      </c>
      <c r="D745">
        <v>0.96920000000000006</v>
      </c>
      <c r="E745">
        <v>0.87470000000000003</v>
      </c>
      <c r="F745">
        <v>0.87470000000000003</v>
      </c>
    </row>
    <row r="746" spans="1:6" x14ac:dyDescent="0.25">
      <c r="A746" s="56">
        <v>178903</v>
      </c>
      <c r="B746" t="s">
        <v>330</v>
      </c>
      <c r="C746">
        <v>1.17</v>
      </c>
      <c r="D746">
        <v>1.0683</v>
      </c>
      <c r="E746">
        <v>0.99150000000000005</v>
      </c>
      <c r="F746">
        <v>0.99150000000000005</v>
      </c>
    </row>
    <row r="747" spans="1:6" x14ac:dyDescent="0.25">
      <c r="A747" s="56">
        <v>178904</v>
      </c>
      <c r="B747" t="s">
        <v>329</v>
      </c>
      <c r="C747">
        <v>1.1051</v>
      </c>
      <c r="D747">
        <v>0.99</v>
      </c>
      <c r="E747">
        <v>0.97640000000000005</v>
      </c>
      <c r="F747">
        <v>0.97640000000000005</v>
      </c>
    </row>
    <row r="748" spans="1:6" x14ac:dyDescent="0.25">
      <c r="A748" s="56">
        <v>178905</v>
      </c>
      <c r="B748" t="s">
        <v>328</v>
      </c>
      <c r="C748">
        <v>1.06</v>
      </c>
      <c r="D748">
        <v>0.97</v>
      </c>
      <c r="E748">
        <v>0.96640000000000004</v>
      </c>
      <c r="F748">
        <v>0.96640000000000004</v>
      </c>
    </row>
    <row r="749" spans="1:6" x14ac:dyDescent="0.25">
      <c r="A749" s="56">
        <v>178906</v>
      </c>
      <c r="B749" t="s">
        <v>327</v>
      </c>
      <c r="C749">
        <v>0.92510000000000003</v>
      </c>
      <c r="D749">
        <v>0.96</v>
      </c>
      <c r="E749">
        <v>0.95640000000000003</v>
      </c>
      <c r="F749">
        <v>0.95640000000000003</v>
      </c>
    </row>
    <row r="750" spans="1:6" x14ac:dyDescent="0.25">
      <c r="A750" s="56">
        <v>178908</v>
      </c>
      <c r="B750" t="s">
        <v>326</v>
      </c>
      <c r="C750">
        <v>1.0333000000000001</v>
      </c>
      <c r="D750">
        <v>0.97</v>
      </c>
      <c r="E750">
        <v>0.93210000000000004</v>
      </c>
      <c r="F750">
        <v>0.93210000000000004</v>
      </c>
    </row>
    <row r="751" spans="1:6" x14ac:dyDescent="0.25">
      <c r="A751" s="56">
        <v>178909</v>
      </c>
      <c r="B751" t="s">
        <v>325</v>
      </c>
      <c r="C751">
        <v>1.17</v>
      </c>
      <c r="D751">
        <v>1.0683</v>
      </c>
      <c r="E751">
        <v>1.0444</v>
      </c>
      <c r="F751">
        <v>1.0444</v>
      </c>
    </row>
    <row r="752" spans="1:6" x14ac:dyDescent="0.25">
      <c r="A752" s="56">
        <v>178912</v>
      </c>
      <c r="B752" t="s">
        <v>324</v>
      </c>
      <c r="C752">
        <v>1.17</v>
      </c>
      <c r="D752">
        <v>1.0683</v>
      </c>
      <c r="E752">
        <v>1.0304</v>
      </c>
      <c r="F752">
        <v>1.0304</v>
      </c>
    </row>
    <row r="753" spans="1:6" x14ac:dyDescent="0.25">
      <c r="A753" s="56">
        <v>178913</v>
      </c>
      <c r="B753" t="s">
        <v>323</v>
      </c>
      <c r="C753">
        <v>1.17</v>
      </c>
      <c r="D753">
        <v>1.0684</v>
      </c>
      <c r="E753">
        <v>1.0547</v>
      </c>
      <c r="F753">
        <v>1.0547</v>
      </c>
    </row>
    <row r="754" spans="1:6" x14ac:dyDescent="0.25">
      <c r="A754" s="56">
        <v>178914</v>
      </c>
      <c r="B754" t="s">
        <v>322</v>
      </c>
      <c r="C754">
        <v>1.06</v>
      </c>
      <c r="D754">
        <v>0.97</v>
      </c>
      <c r="E754">
        <v>0.96640000000000004</v>
      </c>
      <c r="F754">
        <v>0.96640000000000004</v>
      </c>
    </row>
    <row r="755" spans="1:6" x14ac:dyDescent="0.25">
      <c r="A755" s="56">
        <v>178915</v>
      </c>
      <c r="B755" t="s">
        <v>321</v>
      </c>
      <c r="C755">
        <v>1.17</v>
      </c>
      <c r="D755">
        <v>1.0684</v>
      </c>
      <c r="E755">
        <v>0.96640000000000004</v>
      </c>
      <c r="F755">
        <v>0.96640000000000004</v>
      </c>
    </row>
    <row r="756" spans="1:6" x14ac:dyDescent="0.25">
      <c r="A756" s="56">
        <v>179901</v>
      </c>
      <c r="B756" t="s">
        <v>320</v>
      </c>
      <c r="C756">
        <v>1.04</v>
      </c>
      <c r="D756">
        <v>0.97</v>
      </c>
      <c r="E756">
        <v>0.96640000000000004</v>
      </c>
      <c r="F756">
        <v>0.96640000000000004</v>
      </c>
    </row>
    <row r="757" spans="1:6" x14ac:dyDescent="0.25">
      <c r="A757" s="56">
        <v>180902</v>
      </c>
      <c r="B757" t="s">
        <v>319</v>
      </c>
      <c r="C757">
        <v>1.04</v>
      </c>
      <c r="D757">
        <v>0.97</v>
      </c>
      <c r="E757">
        <v>0.87470000000000003</v>
      </c>
      <c r="F757">
        <v>0.87470000000000003</v>
      </c>
    </row>
    <row r="758" spans="1:6" x14ac:dyDescent="0.25">
      <c r="A758" s="56">
        <v>180903</v>
      </c>
      <c r="B758" t="s">
        <v>318</v>
      </c>
      <c r="C758">
        <v>1.04</v>
      </c>
      <c r="D758">
        <v>0.97</v>
      </c>
      <c r="E758">
        <v>0.96640000000000004</v>
      </c>
      <c r="F758">
        <v>0.96640000000000004</v>
      </c>
    </row>
    <row r="759" spans="1:6" x14ac:dyDescent="0.25">
      <c r="A759" s="56">
        <v>180904</v>
      </c>
      <c r="B759" t="s">
        <v>317</v>
      </c>
      <c r="C759">
        <v>1.04</v>
      </c>
      <c r="D759">
        <v>0.97</v>
      </c>
      <c r="E759">
        <v>0.87470000000000003</v>
      </c>
      <c r="F759">
        <v>0.87470000000000003</v>
      </c>
    </row>
    <row r="760" spans="1:6" x14ac:dyDescent="0.25">
      <c r="A760" s="56">
        <v>181901</v>
      </c>
      <c r="B760" t="s">
        <v>316</v>
      </c>
      <c r="C760">
        <v>1.04</v>
      </c>
      <c r="D760">
        <v>0.97</v>
      </c>
      <c r="E760">
        <v>0.96640000000000004</v>
      </c>
      <c r="F760">
        <v>0.96640000000000004</v>
      </c>
    </row>
    <row r="761" spans="1:6" x14ac:dyDescent="0.25">
      <c r="A761" s="56">
        <v>181905</v>
      </c>
      <c r="B761" t="s">
        <v>315</v>
      </c>
      <c r="C761">
        <v>1.17</v>
      </c>
      <c r="D761">
        <v>1.0683</v>
      </c>
      <c r="E761">
        <v>1.0547</v>
      </c>
      <c r="F761">
        <v>1.0547</v>
      </c>
    </row>
    <row r="762" spans="1:6" x14ac:dyDescent="0.25">
      <c r="A762" s="56">
        <v>181906</v>
      </c>
      <c r="B762" t="s">
        <v>314</v>
      </c>
      <c r="C762">
        <v>1.17</v>
      </c>
      <c r="D762">
        <v>1.0683</v>
      </c>
      <c r="E762">
        <v>1.0547</v>
      </c>
      <c r="F762">
        <v>1.0547</v>
      </c>
    </row>
    <row r="763" spans="1:6" x14ac:dyDescent="0.25">
      <c r="A763" s="56">
        <v>181907</v>
      </c>
      <c r="B763" t="s">
        <v>313</v>
      </c>
      <c r="C763">
        <v>1.125</v>
      </c>
      <c r="D763">
        <v>1.0392000000000001</v>
      </c>
      <c r="E763">
        <v>0.97760000000000002</v>
      </c>
      <c r="F763">
        <v>0.97760000000000002</v>
      </c>
    </row>
    <row r="764" spans="1:6" x14ac:dyDescent="0.25">
      <c r="A764" s="56">
        <v>181908</v>
      </c>
      <c r="B764" t="s">
        <v>312</v>
      </c>
      <c r="C764">
        <v>1.17</v>
      </c>
      <c r="D764">
        <v>0.97</v>
      </c>
      <c r="E764">
        <v>0.96640000000000004</v>
      </c>
      <c r="F764">
        <v>0.96640000000000004</v>
      </c>
    </row>
    <row r="765" spans="1:6" x14ac:dyDescent="0.25">
      <c r="A765" s="56">
        <v>182901</v>
      </c>
      <c r="B765" t="s">
        <v>311</v>
      </c>
      <c r="C765">
        <v>1.04</v>
      </c>
      <c r="D765">
        <v>0.97</v>
      </c>
      <c r="E765">
        <v>0.94330000000000003</v>
      </c>
      <c r="F765">
        <v>0.94330000000000003</v>
      </c>
    </row>
    <row r="766" spans="1:6" x14ac:dyDescent="0.25">
      <c r="A766" s="56">
        <v>182902</v>
      </c>
      <c r="B766" t="s">
        <v>310</v>
      </c>
      <c r="C766">
        <v>1.0401</v>
      </c>
      <c r="D766">
        <v>0.97</v>
      </c>
      <c r="E766">
        <v>0.96500000000000008</v>
      </c>
      <c r="F766">
        <v>0.96500000000000008</v>
      </c>
    </row>
    <row r="767" spans="1:6" x14ac:dyDescent="0.25">
      <c r="A767" s="56">
        <v>182903</v>
      </c>
      <c r="B767" t="s">
        <v>309</v>
      </c>
      <c r="C767">
        <v>1.17</v>
      </c>
      <c r="D767">
        <v>1.0683</v>
      </c>
      <c r="E767">
        <v>1.0427</v>
      </c>
      <c r="F767">
        <v>1.0427</v>
      </c>
    </row>
    <row r="768" spans="1:6" x14ac:dyDescent="0.25">
      <c r="A768" s="56">
        <v>182904</v>
      </c>
      <c r="B768" t="s">
        <v>308</v>
      </c>
      <c r="C768">
        <v>1.17</v>
      </c>
      <c r="D768">
        <v>1.0683</v>
      </c>
      <c r="E768">
        <v>1.0077</v>
      </c>
      <c r="F768">
        <v>1.0077</v>
      </c>
    </row>
    <row r="769" spans="1:6" x14ac:dyDescent="0.25">
      <c r="A769" s="56">
        <v>182906</v>
      </c>
      <c r="B769" t="s">
        <v>306</v>
      </c>
      <c r="C769">
        <v>1.06</v>
      </c>
      <c r="D769">
        <v>0.99</v>
      </c>
      <c r="E769">
        <v>0.9667</v>
      </c>
      <c r="F769">
        <v>0.9667</v>
      </c>
    </row>
    <row r="770" spans="1:6" x14ac:dyDescent="0.25">
      <c r="A770" s="56">
        <v>183901</v>
      </c>
      <c r="B770" t="s">
        <v>305</v>
      </c>
      <c r="C770">
        <v>1.04</v>
      </c>
      <c r="D770">
        <v>0.97</v>
      </c>
      <c r="E770">
        <v>0.96640000000000004</v>
      </c>
      <c r="F770">
        <v>0.96640000000000004</v>
      </c>
    </row>
    <row r="771" spans="1:6" x14ac:dyDescent="0.25">
      <c r="A771" s="56">
        <v>183902</v>
      </c>
      <c r="B771" t="s">
        <v>304</v>
      </c>
      <c r="C771">
        <v>1.04</v>
      </c>
      <c r="D771">
        <v>0.97</v>
      </c>
      <c r="E771">
        <v>0.96640000000000004</v>
      </c>
      <c r="F771">
        <v>0.96640000000000004</v>
      </c>
    </row>
    <row r="772" spans="1:6" x14ac:dyDescent="0.25">
      <c r="A772" s="56">
        <v>183904</v>
      </c>
      <c r="B772" t="s">
        <v>303</v>
      </c>
      <c r="C772">
        <v>1.04</v>
      </c>
      <c r="D772">
        <v>0.97</v>
      </c>
      <c r="E772">
        <v>0.96640000000000004</v>
      </c>
      <c r="F772">
        <v>0.96640000000000004</v>
      </c>
    </row>
    <row r="773" spans="1:6" x14ac:dyDescent="0.25">
      <c r="A773" s="56">
        <v>184901</v>
      </c>
      <c r="B773" t="s">
        <v>302</v>
      </c>
      <c r="C773">
        <v>1.17</v>
      </c>
      <c r="D773">
        <v>1.0683</v>
      </c>
      <c r="E773">
        <v>0.97510000000000008</v>
      </c>
      <c r="F773">
        <v>0.97510000000000008</v>
      </c>
    </row>
    <row r="774" spans="1:6" x14ac:dyDescent="0.25">
      <c r="A774" s="56">
        <v>184903</v>
      </c>
      <c r="B774" t="s">
        <v>300</v>
      </c>
      <c r="C774">
        <v>1.17</v>
      </c>
      <c r="D774">
        <v>1.0683</v>
      </c>
      <c r="E774">
        <v>1.0482</v>
      </c>
      <c r="F774">
        <v>1.0482</v>
      </c>
    </row>
    <row r="775" spans="1:6" x14ac:dyDescent="0.25">
      <c r="A775" s="56">
        <v>184904</v>
      </c>
      <c r="B775" t="s">
        <v>299</v>
      </c>
      <c r="C775">
        <v>1.17</v>
      </c>
      <c r="D775">
        <v>1.0683</v>
      </c>
      <c r="E775">
        <v>1.0547</v>
      </c>
      <c r="F775">
        <v>1.0547</v>
      </c>
    </row>
    <row r="776" spans="1:6" x14ac:dyDescent="0.25">
      <c r="A776" s="56">
        <v>184907</v>
      </c>
      <c r="B776" t="s">
        <v>298</v>
      </c>
      <c r="C776">
        <v>1.17</v>
      </c>
      <c r="D776">
        <v>1.0683</v>
      </c>
      <c r="E776">
        <v>1.0547</v>
      </c>
      <c r="F776">
        <v>1.0547</v>
      </c>
    </row>
    <row r="777" spans="1:6" x14ac:dyDescent="0.25">
      <c r="A777" s="56">
        <v>184908</v>
      </c>
      <c r="B777" t="s">
        <v>297</v>
      </c>
      <c r="C777">
        <v>1.04</v>
      </c>
      <c r="D777">
        <v>0.97</v>
      </c>
      <c r="E777">
        <v>0.90890000000000004</v>
      </c>
      <c r="F777">
        <v>0.90890000000000004</v>
      </c>
    </row>
    <row r="778" spans="1:6" x14ac:dyDescent="0.25">
      <c r="A778" s="56">
        <v>184909</v>
      </c>
      <c r="B778" t="s">
        <v>296</v>
      </c>
      <c r="C778">
        <v>1.17</v>
      </c>
      <c r="D778">
        <v>1.0683</v>
      </c>
      <c r="E778">
        <v>1.0136000000000001</v>
      </c>
      <c r="F778">
        <v>1.0136000000000001</v>
      </c>
    </row>
    <row r="779" spans="1:6" x14ac:dyDescent="0.25">
      <c r="A779" s="56">
        <v>185901</v>
      </c>
      <c r="B779" t="s">
        <v>294</v>
      </c>
      <c r="C779">
        <v>1.04</v>
      </c>
      <c r="D779">
        <v>0.97</v>
      </c>
      <c r="E779">
        <v>0.96640000000000004</v>
      </c>
      <c r="F779">
        <v>0.96640000000000004</v>
      </c>
    </row>
    <row r="780" spans="1:6" x14ac:dyDescent="0.25">
      <c r="A780" s="56">
        <v>185902</v>
      </c>
      <c r="B780" t="s">
        <v>293</v>
      </c>
      <c r="C780">
        <v>1.17</v>
      </c>
      <c r="D780">
        <v>1.0684</v>
      </c>
      <c r="E780">
        <v>1.0547</v>
      </c>
      <c r="F780">
        <v>1.0547</v>
      </c>
    </row>
    <row r="781" spans="1:6" x14ac:dyDescent="0.25">
      <c r="A781" s="56">
        <v>185903</v>
      </c>
      <c r="B781" t="s">
        <v>292</v>
      </c>
      <c r="C781">
        <v>1.04</v>
      </c>
      <c r="D781">
        <v>0.97</v>
      </c>
      <c r="E781">
        <v>0.92980000000000007</v>
      </c>
      <c r="F781">
        <v>0.92980000000000007</v>
      </c>
    </row>
    <row r="782" spans="1:6" x14ac:dyDescent="0.25">
      <c r="A782" s="56">
        <v>185904</v>
      </c>
      <c r="B782" t="s">
        <v>291</v>
      </c>
      <c r="C782">
        <v>1.1194</v>
      </c>
      <c r="D782">
        <v>1.0355000000000001</v>
      </c>
      <c r="E782">
        <v>1.0219</v>
      </c>
      <c r="F782">
        <v>1.0219</v>
      </c>
    </row>
    <row r="783" spans="1:6" x14ac:dyDescent="0.25">
      <c r="A783" s="56">
        <v>186901</v>
      </c>
      <c r="B783" t="s">
        <v>290</v>
      </c>
      <c r="C783">
        <v>1.04</v>
      </c>
      <c r="D783">
        <v>0.97</v>
      </c>
      <c r="E783">
        <v>0.94510000000000005</v>
      </c>
      <c r="F783">
        <v>0.94510000000000005</v>
      </c>
    </row>
    <row r="784" spans="1:6" x14ac:dyDescent="0.25">
      <c r="A784" s="56">
        <v>186902</v>
      </c>
      <c r="B784" t="s">
        <v>289</v>
      </c>
      <c r="C784">
        <v>1.04</v>
      </c>
      <c r="D784">
        <v>0.97</v>
      </c>
      <c r="E784">
        <v>0.90170000000000006</v>
      </c>
      <c r="F784">
        <v>0.90170000000000006</v>
      </c>
    </row>
    <row r="785" spans="1:6" x14ac:dyDescent="0.25">
      <c r="A785" s="56">
        <v>186903</v>
      </c>
      <c r="B785" t="s">
        <v>288</v>
      </c>
      <c r="C785">
        <v>1.06</v>
      </c>
      <c r="D785">
        <v>0.99</v>
      </c>
      <c r="E785">
        <v>0.97640000000000005</v>
      </c>
      <c r="F785">
        <v>0.97640000000000005</v>
      </c>
    </row>
    <row r="786" spans="1:6" x14ac:dyDescent="0.25">
      <c r="A786" s="56">
        <v>187901</v>
      </c>
      <c r="B786" t="s">
        <v>143</v>
      </c>
      <c r="C786">
        <v>1.17</v>
      </c>
      <c r="D786">
        <v>1.0683</v>
      </c>
      <c r="E786">
        <v>1.0547</v>
      </c>
      <c r="F786">
        <v>1.0547</v>
      </c>
    </row>
    <row r="787" spans="1:6" x14ac:dyDescent="0.25">
      <c r="A787" s="56">
        <v>187903</v>
      </c>
      <c r="B787" t="s">
        <v>287</v>
      </c>
      <c r="C787">
        <v>1.17</v>
      </c>
      <c r="D787">
        <v>1.0683</v>
      </c>
      <c r="E787">
        <v>1.0221</v>
      </c>
      <c r="F787">
        <v>1.0221</v>
      </c>
    </row>
    <row r="788" spans="1:6" x14ac:dyDescent="0.25">
      <c r="A788" s="56">
        <v>187904</v>
      </c>
      <c r="B788" t="s">
        <v>286</v>
      </c>
      <c r="C788">
        <v>1.04</v>
      </c>
      <c r="D788">
        <v>0.97</v>
      </c>
      <c r="E788">
        <v>0.96</v>
      </c>
      <c r="F788">
        <v>0.96</v>
      </c>
    </row>
    <row r="789" spans="1:6" x14ac:dyDescent="0.25">
      <c r="A789" s="56">
        <v>187906</v>
      </c>
      <c r="B789" t="s">
        <v>285</v>
      </c>
      <c r="C789">
        <v>1.04</v>
      </c>
      <c r="D789">
        <v>0.97</v>
      </c>
      <c r="E789">
        <v>0.96640000000000004</v>
      </c>
      <c r="F789">
        <v>0.96640000000000004</v>
      </c>
    </row>
    <row r="790" spans="1:6" x14ac:dyDescent="0.25">
      <c r="A790" s="56">
        <v>187907</v>
      </c>
      <c r="B790" t="s">
        <v>284</v>
      </c>
      <c r="C790">
        <v>1.17</v>
      </c>
      <c r="D790">
        <v>1.0683</v>
      </c>
      <c r="E790">
        <v>1.0547</v>
      </c>
      <c r="F790">
        <v>1.0547</v>
      </c>
    </row>
    <row r="791" spans="1:6" x14ac:dyDescent="0.25">
      <c r="A791" s="56">
        <v>187910</v>
      </c>
      <c r="B791" t="s">
        <v>283</v>
      </c>
      <c r="C791">
        <v>1.06</v>
      </c>
      <c r="D791">
        <v>0.99</v>
      </c>
      <c r="E791">
        <v>0.97640000000000005</v>
      </c>
      <c r="F791">
        <v>0.97640000000000005</v>
      </c>
    </row>
    <row r="792" spans="1:6" x14ac:dyDescent="0.25">
      <c r="A792" s="56">
        <v>188901</v>
      </c>
      <c r="B792" t="s">
        <v>282</v>
      </c>
      <c r="C792">
        <v>1.08</v>
      </c>
      <c r="D792">
        <v>1.01</v>
      </c>
      <c r="E792">
        <v>0.99640000000000006</v>
      </c>
      <c r="F792">
        <v>0.99640000000000006</v>
      </c>
    </row>
    <row r="793" spans="1:6" x14ac:dyDescent="0.25">
      <c r="A793" s="56">
        <v>188902</v>
      </c>
      <c r="B793" t="s">
        <v>281</v>
      </c>
      <c r="C793">
        <v>1.0900000000000001</v>
      </c>
      <c r="D793">
        <v>1.0165</v>
      </c>
      <c r="E793">
        <v>1.0028000000000001</v>
      </c>
      <c r="F793">
        <v>1.0028000000000001</v>
      </c>
    </row>
    <row r="794" spans="1:6" x14ac:dyDescent="0.25">
      <c r="A794" s="56">
        <v>188903</v>
      </c>
      <c r="B794" t="s">
        <v>280</v>
      </c>
      <c r="C794">
        <v>1.04</v>
      </c>
      <c r="D794">
        <v>0.97</v>
      </c>
      <c r="E794">
        <v>0.96640000000000004</v>
      </c>
      <c r="F794">
        <v>0.96640000000000004</v>
      </c>
    </row>
    <row r="795" spans="1:6" x14ac:dyDescent="0.25">
      <c r="A795" s="56">
        <v>188904</v>
      </c>
      <c r="B795" t="s">
        <v>279</v>
      </c>
      <c r="C795">
        <v>1.04</v>
      </c>
      <c r="D795">
        <v>0.97</v>
      </c>
      <c r="E795">
        <v>0.96640000000000004</v>
      </c>
      <c r="F795">
        <v>0.96640000000000004</v>
      </c>
    </row>
    <row r="796" spans="1:6" x14ac:dyDescent="0.25">
      <c r="A796" s="56">
        <v>189901</v>
      </c>
      <c r="B796" t="s">
        <v>278</v>
      </c>
      <c r="C796">
        <v>1.04</v>
      </c>
      <c r="D796">
        <v>0.97</v>
      </c>
      <c r="E796">
        <v>0.91120000000000001</v>
      </c>
      <c r="F796">
        <v>0.91120000000000001</v>
      </c>
    </row>
    <row r="797" spans="1:6" x14ac:dyDescent="0.25">
      <c r="A797" s="56">
        <v>189902</v>
      </c>
      <c r="B797" t="s">
        <v>277</v>
      </c>
      <c r="C797">
        <v>1.17</v>
      </c>
      <c r="D797">
        <v>1.0683</v>
      </c>
      <c r="E797">
        <v>1.0547</v>
      </c>
      <c r="F797">
        <v>1.0547</v>
      </c>
    </row>
    <row r="798" spans="1:6" x14ac:dyDescent="0.25">
      <c r="A798" s="56">
        <v>190903</v>
      </c>
      <c r="B798" t="s">
        <v>276</v>
      </c>
      <c r="C798">
        <v>1.04</v>
      </c>
      <c r="D798">
        <v>0.97</v>
      </c>
      <c r="E798">
        <v>0.89480000000000004</v>
      </c>
      <c r="F798">
        <v>0.89480000000000004</v>
      </c>
    </row>
    <row r="799" spans="1:6" x14ac:dyDescent="0.25">
      <c r="A799" s="56">
        <v>191901</v>
      </c>
      <c r="B799" t="s">
        <v>275</v>
      </c>
      <c r="C799">
        <v>1.04</v>
      </c>
      <c r="D799">
        <v>0.97</v>
      </c>
      <c r="E799">
        <v>0.95500000000000007</v>
      </c>
      <c r="F799">
        <v>0.95500000000000007</v>
      </c>
    </row>
    <row r="800" spans="1:6" x14ac:dyDescent="0.25">
      <c r="A800" s="56">
        <v>192901</v>
      </c>
      <c r="B800" t="s">
        <v>274</v>
      </c>
      <c r="C800">
        <v>1.1500000000000001</v>
      </c>
      <c r="D800">
        <v>1.0554000000000001</v>
      </c>
      <c r="E800">
        <v>1.0417000000000001</v>
      </c>
      <c r="F800">
        <v>1.0417000000000001</v>
      </c>
    </row>
    <row r="801" spans="1:6" x14ac:dyDescent="0.25">
      <c r="A801" s="56">
        <v>193902</v>
      </c>
      <c r="B801" t="s">
        <v>273</v>
      </c>
      <c r="C801">
        <v>1.04</v>
      </c>
      <c r="D801">
        <v>0.97</v>
      </c>
      <c r="E801">
        <v>0.96640000000000004</v>
      </c>
      <c r="F801">
        <v>0.96640000000000004</v>
      </c>
    </row>
    <row r="802" spans="1:6" x14ac:dyDescent="0.25">
      <c r="A802" s="56">
        <v>194902</v>
      </c>
      <c r="B802" t="s">
        <v>272</v>
      </c>
      <c r="C802">
        <v>1.17</v>
      </c>
      <c r="D802">
        <v>1.0684</v>
      </c>
      <c r="E802">
        <v>1.0350000000000001</v>
      </c>
      <c r="F802">
        <v>1.0350000000000001</v>
      </c>
    </row>
    <row r="803" spans="1:6" x14ac:dyDescent="0.25">
      <c r="A803" s="56">
        <v>194903</v>
      </c>
      <c r="B803" t="s">
        <v>271</v>
      </c>
      <c r="C803">
        <v>1.17</v>
      </c>
      <c r="D803">
        <v>1.0684</v>
      </c>
      <c r="E803">
        <v>1.0547</v>
      </c>
      <c r="F803">
        <v>1.0547</v>
      </c>
    </row>
    <row r="804" spans="1:6" x14ac:dyDescent="0.25">
      <c r="A804" s="56">
        <v>194904</v>
      </c>
      <c r="B804" t="s">
        <v>270</v>
      </c>
      <c r="C804">
        <v>1.04</v>
      </c>
      <c r="D804">
        <v>1.0683</v>
      </c>
      <c r="E804">
        <v>1.0286999999999999</v>
      </c>
      <c r="F804">
        <v>1.0286999999999999</v>
      </c>
    </row>
    <row r="805" spans="1:6" x14ac:dyDescent="0.25">
      <c r="A805" s="56">
        <v>194905</v>
      </c>
      <c r="B805" t="s">
        <v>269</v>
      </c>
      <c r="C805">
        <v>1.17</v>
      </c>
      <c r="D805">
        <v>1.0683</v>
      </c>
      <c r="E805">
        <v>1.0241</v>
      </c>
      <c r="F805">
        <v>1.0241</v>
      </c>
    </row>
    <row r="806" spans="1:6" x14ac:dyDescent="0.25">
      <c r="A806" s="56">
        <v>195901</v>
      </c>
      <c r="B806" t="s">
        <v>268</v>
      </c>
      <c r="C806">
        <v>1.04</v>
      </c>
      <c r="D806">
        <v>0.97</v>
      </c>
      <c r="E806">
        <v>0.96640000000000004</v>
      </c>
      <c r="F806">
        <v>0.96640000000000004</v>
      </c>
    </row>
    <row r="807" spans="1:6" x14ac:dyDescent="0.25">
      <c r="A807" s="56">
        <v>195902</v>
      </c>
      <c r="B807" t="s">
        <v>267</v>
      </c>
      <c r="C807">
        <v>1.17</v>
      </c>
      <c r="D807">
        <v>1.0683</v>
      </c>
      <c r="E807">
        <v>0.96640000000000004</v>
      </c>
      <c r="F807">
        <v>0.96640000000000004</v>
      </c>
    </row>
    <row r="808" spans="1:6" x14ac:dyDescent="0.25">
      <c r="A808" s="56">
        <v>196901</v>
      </c>
      <c r="B808" t="s">
        <v>266</v>
      </c>
      <c r="C808">
        <v>1.17</v>
      </c>
      <c r="D808">
        <v>1.0684</v>
      </c>
      <c r="E808">
        <v>1.0547</v>
      </c>
      <c r="F808">
        <v>1.0547</v>
      </c>
    </row>
    <row r="809" spans="1:6" x14ac:dyDescent="0.25">
      <c r="A809" s="56">
        <v>196902</v>
      </c>
      <c r="B809" t="s">
        <v>265</v>
      </c>
      <c r="C809">
        <v>1.17</v>
      </c>
      <c r="D809">
        <v>1.0680000000000001</v>
      </c>
      <c r="E809">
        <v>0.98</v>
      </c>
      <c r="F809">
        <v>0.98</v>
      </c>
    </row>
    <row r="810" spans="1:6" x14ac:dyDescent="0.25">
      <c r="A810" s="56">
        <v>196903</v>
      </c>
      <c r="B810" t="s">
        <v>264</v>
      </c>
      <c r="C810">
        <v>1.17</v>
      </c>
      <c r="D810">
        <v>0.97</v>
      </c>
      <c r="E810">
        <v>0.96640000000000004</v>
      </c>
      <c r="F810">
        <v>0.96640000000000004</v>
      </c>
    </row>
    <row r="811" spans="1:6" x14ac:dyDescent="0.25">
      <c r="A811" s="56">
        <v>197902</v>
      </c>
      <c r="B811" t="s">
        <v>263</v>
      </c>
      <c r="C811">
        <v>1.06</v>
      </c>
      <c r="D811">
        <v>0.99</v>
      </c>
      <c r="E811">
        <v>0.97640000000000005</v>
      </c>
      <c r="F811">
        <v>0.97640000000000005</v>
      </c>
    </row>
    <row r="812" spans="1:6" x14ac:dyDescent="0.25">
      <c r="A812" s="56">
        <v>198901</v>
      </c>
      <c r="B812" t="s">
        <v>262</v>
      </c>
      <c r="C812">
        <v>1.04</v>
      </c>
      <c r="D812">
        <v>0.97</v>
      </c>
      <c r="E812">
        <v>0.96640000000000004</v>
      </c>
      <c r="F812">
        <v>0.96640000000000004</v>
      </c>
    </row>
    <row r="813" spans="1:6" x14ac:dyDescent="0.25">
      <c r="A813" s="56">
        <v>198902</v>
      </c>
      <c r="B813" t="s">
        <v>261</v>
      </c>
      <c r="C813">
        <v>1.1599999999999997</v>
      </c>
      <c r="D813">
        <v>1.0619000000000001</v>
      </c>
      <c r="E813">
        <v>0.97250000000000003</v>
      </c>
      <c r="F813">
        <v>0.97250000000000003</v>
      </c>
    </row>
    <row r="814" spans="1:6" x14ac:dyDescent="0.25">
      <c r="A814" s="56">
        <v>198903</v>
      </c>
      <c r="B814" t="s">
        <v>260</v>
      </c>
      <c r="C814">
        <v>1.04</v>
      </c>
      <c r="D814">
        <v>0.97</v>
      </c>
      <c r="E814">
        <v>0.99640000000000006</v>
      </c>
      <c r="F814">
        <v>0.99640000000000006</v>
      </c>
    </row>
    <row r="815" spans="1:6" x14ac:dyDescent="0.25">
      <c r="A815" s="56">
        <v>198905</v>
      </c>
      <c r="B815" t="s">
        <v>259</v>
      </c>
      <c r="C815">
        <v>1.04</v>
      </c>
      <c r="D815">
        <v>0.97</v>
      </c>
      <c r="E815">
        <v>0.87470000000000003</v>
      </c>
      <c r="F815">
        <v>0.87470000000000003</v>
      </c>
    </row>
    <row r="816" spans="1:6" x14ac:dyDescent="0.25">
      <c r="A816" s="56">
        <v>199901</v>
      </c>
      <c r="B816" t="s">
        <v>257</v>
      </c>
      <c r="C816">
        <v>1.04</v>
      </c>
      <c r="D816">
        <v>0.97</v>
      </c>
      <c r="E816">
        <v>0.94000000000000006</v>
      </c>
      <c r="F816">
        <v>0.94000000000000006</v>
      </c>
    </row>
    <row r="817" spans="1:6" x14ac:dyDescent="0.25">
      <c r="A817" s="56">
        <v>199902</v>
      </c>
      <c r="B817" t="s">
        <v>256</v>
      </c>
      <c r="C817">
        <v>1.17</v>
      </c>
      <c r="D817">
        <v>1.0683</v>
      </c>
      <c r="E817">
        <v>0.96479999999999999</v>
      </c>
      <c r="F817">
        <v>0.96479999999999999</v>
      </c>
    </row>
    <row r="818" spans="1:6" x14ac:dyDescent="0.25">
      <c r="A818" s="56">
        <v>200901</v>
      </c>
      <c r="B818" t="s">
        <v>255</v>
      </c>
      <c r="C818">
        <v>1.17</v>
      </c>
      <c r="D818">
        <v>1.0683</v>
      </c>
      <c r="E818">
        <v>1.0547</v>
      </c>
      <c r="F818">
        <v>1.0547</v>
      </c>
    </row>
    <row r="819" spans="1:6" x14ac:dyDescent="0.25">
      <c r="A819" s="56">
        <v>200902</v>
      </c>
      <c r="B819" t="s">
        <v>254</v>
      </c>
      <c r="C819">
        <v>1.17</v>
      </c>
      <c r="D819">
        <v>1.0684</v>
      </c>
      <c r="E819">
        <v>1.0464</v>
      </c>
      <c r="F819">
        <v>1.0464</v>
      </c>
    </row>
    <row r="820" spans="1:6" x14ac:dyDescent="0.25">
      <c r="A820" s="56">
        <v>200904</v>
      </c>
      <c r="B820" t="s">
        <v>253</v>
      </c>
      <c r="C820">
        <v>1.04</v>
      </c>
      <c r="D820">
        <v>0.97</v>
      </c>
      <c r="E820">
        <v>0.96640000000000004</v>
      </c>
      <c r="F820">
        <v>0.96640000000000004</v>
      </c>
    </row>
    <row r="821" spans="1:6" x14ac:dyDescent="0.25">
      <c r="A821" s="56">
        <v>200906</v>
      </c>
      <c r="B821" t="s">
        <v>252</v>
      </c>
      <c r="C821">
        <v>1.17</v>
      </c>
      <c r="D821">
        <v>1.0684</v>
      </c>
      <c r="E821">
        <v>1.0547</v>
      </c>
      <c r="F821">
        <v>1.0547</v>
      </c>
    </row>
    <row r="822" spans="1:6" x14ac:dyDescent="0.25">
      <c r="A822" s="56">
        <v>201902</v>
      </c>
      <c r="B822" t="s">
        <v>251</v>
      </c>
      <c r="C822">
        <v>1.04</v>
      </c>
      <c r="D822">
        <v>0.97</v>
      </c>
      <c r="E822">
        <v>0.96640000000000004</v>
      </c>
      <c r="F822">
        <v>0.96640000000000004</v>
      </c>
    </row>
    <row r="823" spans="1:6" x14ac:dyDescent="0.25">
      <c r="A823" s="56">
        <v>201903</v>
      </c>
      <c r="B823" t="s">
        <v>250</v>
      </c>
      <c r="C823">
        <v>1.17</v>
      </c>
      <c r="D823">
        <v>1.0683</v>
      </c>
      <c r="E823">
        <v>1.0547</v>
      </c>
      <c r="F823">
        <v>1.0547</v>
      </c>
    </row>
    <row r="824" spans="1:6" x14ac:dyDescent="0.25">
      <c r="A824" s="56">
        <v>201904</v>
      </c>
      <c r="B824" t="s">
        <v>249</v>
      </c>
      <c r="C824">
        <v>1.17</v>
      </c>
      <c r="D824">
        <v>1.0683</v>
      </c>
      <c r="E824">
        <v>1.0547</v>
      </c>
      <c r="F824">
        <v>1.0547</v>
      </c>
    </row>
    <row r="825" spans="1:6" x14ac:dyDescent="0.25">
      <c r="A825" s="56">
        <v>201907</v>
      </c>
      <c r="B825" t="s">
        <v>248</v>
      </c>
      <c r="C825">
        <v>1.17</v>
      </c>
      <c r="D825">
        <v>1.0683</v>
      </c>
      <c r="E825">
        <v>1.0392000000000001</v>
      </c>
      <c r="F825">
        <v>1.0392000000000001</v>
      </c>
    </row>
    <row r="826" spans="1:6" x14ac:dyDescent="0.25">
      <c r="A826" s="56">
        <v>201908</v>
      </c>
      <c r="B826" t="s">
        <v>247</v>
      </c>
      <c r="C826">
        <v>1.17</v>
      </c>
      <c r="D826">
        <v>1.0680000000000001</v>
      </c>
      <c r="E826">
        <v>1.0547</v>
      </c>
      <c r="F826">
        <v>1.0547</v>
      </c>
    </row>
    <row r="827" spans="1:6" x14ac:dyDescent="0.25">
      <c r="A827" s="56">
        <v>201910</v>
      </c>
      <c r="B827" t="s">
        <v>246</v>
      </c>
      <c r="C827">
        <v>1.04</v>
      </c>
      <c r="D827">
        <v>0.97</v>
      </c>
      <c r="E827">
        <v>0.96640000000000004</v>
      </c>
      <c r="F827">
        <v>0.96640000000000004</v>
      </c>
    </row>
    <row r="828" spans="1:6" x14ac:dyDescent="0.25">
      <c r="A828" s="56">
        <v>201913</v>
      </c>
      <c r="B828" t="s">
        <v>245</v>
      </c>
      <c r="C828">
        <v>1.17</v>
      </c>
      <c r="D828">
        <v>1.0669999999999999</v>
      </c>
      <c r="E828">
        <v>1.0534000000000001</v>
      </c>
      <c r="F828">
        <v>1.0534000000000001</v>
      </c>
    </row>
    <row r="829" spans="1:6" x14ac:dyDescent="0.25">
      <c r="A829" s="56">
        <v>201914</v>
      </c>
      <c r="B829" t="s">
        <v>244</v>
      </c>
      <c r="C829">
        <v>1.04</v>
      </c>
      <c r="D829">
        <v>0.97</v>
      </c>
      <c r="E829">
        <v>0.95640000000000003</v>
      </c>
      <c r="F829">
        <v>0.95640000000000003</v>
      </c>
    </row>
    <row r="830" spans="1:6" x14ac:dyDescent="0.25">
      <c r="A830" s="56">
        <v>202903</v>
      </c>
      <c r="B830" t="s">
        <v>243</v>
      </c>
      <c r="C830">
        <v>1.04</v>
      </c>
      <c r="D830">
        <v>0.97</v>
      </c>
      <c r="E830">
        <v>0.9114000000000001</v>
      </c>
      <c r="F830">
        <v>0.9114000000000001</v>
      </c>
    </row>
    <row r="831" spans="1:6" x14ac:dyDescent="0.25">
      <c r="A831" s="56">
        <v>202905</v>
      </c>
      <c r="B831" t="s">
        <v>242</v>
      </c>
      <c r="C831">
        <v>1.04</v>
      </c>
      <c r="D831">
        <v>0.97</v>
      </c>
      <c r="E831">
        <v>0.92990000000000006</v>
      </c>
      <c r="F831">
        <v>0.92990000000000006</v>
      </c>
    </row>
    <row r="832" spans="1:6" x14ac:dyDescent="0.25">
      <c r="A832" s="56">
        <v>203901</v>
      </c>
      <c r="B832" t="s">
        <v>241</v>
      </c>
      <c r="C832">
        <v>1.06</v>
      </c>
      <c r="D832">
        <v>0.99</v>
      </c>
      <c r="E832">
        <v>0.97640000000000005</v>
      </c>
      <c r="F832">
        <v>0.97640000000000005</v>
      </c>
    </row>
    <row r="833" spans="1:6" x14ac:dyDescent="0.25">
      <c r="A833" s="56">
        <v>203902</v>
      </c>
      <c r="B833" t="s">
        <v>240</v>
      </c>
      <c r="C833">
        <v>1.1000000000000003</v>
      </c>
      <c r="D833">
        <v>1.02</v>
      </c>
      <c r="E833">
        <v>1.0093000000000001</v>
      </c>
      <c r="F833">
        <v>1.0093000000000001</v>
      </c>
    </row>
    <row r="834" spans="1:6" x14ac:dyDescent="0.25">
      <c r="A834" s="56">
        <v>204901</v>
      </c>
      <c r="B834" t="s">
        <v>239</v>
      </c>
      <c r="C834">
        <v>1.04</v>
      </c>
      <c r="D834">
        <v>0.97</v>
      </c>
      <c r="E834">
        <v>0.91850000000000009</v>
      </c>
      <c r="F834">
        <v>0.91850000000000009</v>
      </c>
    </row>
    <row r="835" spans="1:6" x14ac:dyDescent="0.25">
      <c r="A835" s="56">
        <v>204904</v>
      </c>
      <c r="B835" t="s">
        <v>238</v>
      </c>
      <c r="C835">
        <v>1.17</v>
      </c>
      <c r="D835">
        <v>1.0683</v>
      </c>
      <c r="E835">
        <v>1.0327</v>
      </c>
      <c r="F835">
        <v>1.0327</v>
      </c>
    </row>
    <row r="836" spans="1:6" x14ac:dyDescent="0.25">
      <c r="A836" s="56">
        <v>205901</v>
      </c>
      <c r="B836" t="s">
        <v>237</v>
      </c>
      <c r="C836">
        <v>1.17</v>
      </c>
      <c r="D836">
        <v>0.97</v>
      </c>
      <c r="E836">
        <v>0.96640000000000004</v>
      </c>
      <c r="F836">
        <v>0.96640000000000004</v>
      </c>
    </row>
    <row r="837" spans="1:6" x14ac:dyDescent="0.25">
      <c r="A837" s="56">
        <v>205902</v>
      </c>
      <c r="B837" t="s">
        <v>236</v>
      </c>
      <c r="C837">
        <v>1.17</v>
      </c>
      <c r="D837">
        <v>1.0683</v>
      </c>
      <c r="E837">
        <v>0.96300000000000008</v>
      </c>
      <c r="F837">
        <v>0.96300000000000008</v>
      </c>
    </row>
    <row r="838" spans="1:6" x14ac:dyDescent="0.25">
      <c r="A838" s="56">
        <v>205903</v>
      </c>
      <c r="B838" t="s">
        <v>235</v>
      </c>
      <c r="C838">
        <v>1.04</v>
      </c>
      <c r="D838">
        <v>0.97</v>
      </c>
      <c r="E838">
        <v>0.9628000000000001</v>
      </c>
      <c r="F838">
        <v>0.9628000000000001</v>
      </c>
    </row>
    <row r="839" spans="1:6" x14ac:dyDescent="0.25">
      <c r="A839" s="56">
        <v>205904</v>
      </c>
      <c r="B839" t="s">
        <v>234</v>
      </c>
      <c r="C839">
        <v>1.17</v>
      </c>
      <c r="D839">
        <v>1.0683</v>
      </c>
      <c r="E839">
        <v>0.96310000000000007</v>
      </c>
      <c r="F839">
        <v>0.96310000000000007</v>
      </c>
    </row>
    <row r="840" spans="1:6" x14ac:dyDescent="0.25">
      <c r="A840" s="56">
        <v>205905</v>
      </c>
      <c r="B840" t="s">
        <v>233</v>
      </c>
      <c r="C840">
        <v>1.17</v>
      </c>
      <c r="D840">
        <v>1.0683</v>
      </c>
      <c r="E840">
        <v>0.96300000000000008</v>
      </c>
      <c r="F840">
        <v>0.96300000000000008</v>
      </c>
    </row>
    <row r="841" spans="1:6" x14ac:dyDescent="0.25">
      <c r="A841" s="56">
        <v>205906</v>
      </c>
      <c r="B841" t="s">
        <v>232</v>
      </c>
      <c r="C841">
        <v>1.17</v>
      </c>
      <c r="D841">
        <v>1.0683</v>
      </c>
      <c r="E841">
        <v>0.96300000000000008</v>
      </c>
      <c r="F841">
        <v>0.96300000000000008</v>
      </c>
    </row>
    <row r="842" spans="1:6" x14ac:dyDescent="0.25">
      <c r="A842" s="56">
        <v>205907</v>
      </c>
      <c r="B842" t="s">
        <v>231</v>
      </c>
      <c r="C842">
        <v>1.17</v>
      </c>
      <c r="D842">
        <v>1.0683</v>
      </c>
      <c r="E842">
        <v>0.96300000000000008</v>
      </c>
      <c r="F842">
        <v>0.96300000000000008</v>
      </c>
    </row>
    <row r="843" spans="1:6" x14ac:dyDescent="0.25">
      <c r="A843" s="56">
        <v>206901</v>
      </c>
      <c r="B843" t="s">
        <v>230</v>
      </c>
      <c r="C843">
        <v>1.04</v>
      </c>
      <c r="D843">
        <v>0.97</v>
      </c>
      <c r="E843">
        <v>0.96640000000000004</v>
      </c>
      <c r="F843">
        <v>0.96640000000000004</v>
      </c>
    </row>
    <row r="844" spans="1:6" x14ac:dyDescent="0.25">
      <c r="A844" s="56">
        <v>206902</v>
      </c>
      <c r="B844" t="s">
        <v>229</v>
      </c>
      <c r="C844">
        <v>1.1273</v>
      </c>
      <c r="D844">
        <v>1.0405</v>
      </c>
      <c r="E844">
        <v>1.0269000000000001</v>
      </c>
      <c r="F844">
        <v>1.0269000000000001</v>
      </c>
    </row>
    <row r="845" spans="1:6" x14ac:dyDescent="0.25">
      <c r="A845" s="56">
        <v>206903</v>
      </c>
      <c r="B845" t="s">
        <v>228</v>
      </c>
      <c r="C845">
        <v>1.17</v>
      </c>
      <c r="D845">
        <v>1.06</v>
      </c>
      <c r="E845">
        <v>1.0299</v>
      </c>
      <c r="F845">
        <v>1.0299</v>
      </c>
    </row>
    <row r="846" spans="1:6" x14ac:dyDescent="0.25">
      <c r="A846" s="56">
        <v>207901</v>
      </c>
      <c r="B846" t="s">
        <v>227</v>
      </c>
      <c r="C846">
        <v>1.17</v>
      </c>
      <c r="D846">
        <v>1.0684</v>
      </c>
      <c r="E846">
        <v>1.0548</v>
      </c>
      <c r="F846">
        <v>1.0548</v>
      </c>
    </row>
    <row r="847" spans="1:6" x14ac:dyDescent="0.25">
      <c r="A847" s="56">
        <v>208901</v>
      </c>
      <c r="B847" t="s">
        <v>226</v>
      </c>
      <c r="C847">
        <v>1.04</v>
      </c>
      <c r="D847">
        <v>0.97</v>
      </c>
      <c r="E847">
        <v>0.96640000000000004</v>
      </c>
      <c r="F847">
        <v>0.96640000000000004</v>
      </c>
    </row>
    <row r="848" spans="1:6" x14ac:dyDescent="0.25">
      <c r="A848" s="56">
        <v>208902</v>
      </c>
      <c r="B848" t="s">
        <v>225</v>
      </c>
      <c r="C848">
        <v>1.04</v>
      </c>
      <c r="D848">
        <v>0.97</v>
      </c>
      <c r="E848">
        <v>0.96540000000000004</v>
      </c>
      <c r="F848">
        <v>0.96540000000000004</v>
      </c>
    </row>
    <row r="849" spans="1:6" x14ac:dyDescent="0.25">
      <c r="A849" s="56">
        <v>208903</v>
      </c>
      <c r="B849" t="s">
        <v>224</v>
      </c>
      <c r="C849">
        <v>1.04</v>
      </c>
      <c r="D849">
        <v>0.97</v>
      </c>
      <c r="E849">
        <v>0.96640000000000004</v>
      </c>
      <c r="F849">
        <v>0.96640000000000004</v>
      </c>
    </row>
    <row r="850" spans="1:6" x14ac:dyDescent="0.25">
      <c r="A850" s="56">
        <v>209901</v>
      </c>
      <c r="B850" t="s">
        <v>223</v>
      </c>
      <c r="C850">
        <v>1.04</v>
      </c>
      <c r="D850">
        <v>0.97</v>
      </c>
      <c r="E850">
        <v>0.96640000000000004</v>
      </c>
      <c r="F850">
        <v>0.96640000000000004</v>
      </c>
    </row>
    <row r="851" spans="1:6" x14ac:dyDescent="0.25">
      <c r="A851" s="56">
        <v>210901</v>
      </c>
      <c r="B851" t="s">
        <v>221</v>
      </c>
      <c r="C851">
        <v>1.17</v>
      </c>
      <c r="D851">
        <v>1.0683</v>
      </c>
      <c r="E851">
        <v>1.0547</v>
      </c>
      <c r="F851">
        <v>1.0547</v>
      </c>
    </row>
    <row r="852" spans="1:6" x14ac:dyDescent="0.25">
      <c r="A852" s="56">
        <v>210902</v>
      </c>
      <c r="B852" t="s">
        <v>220</v>
      </c>
      <c r="C852">
        <v>1.17</v>
      </c>
      <c r="D852">
        <v>1.0683</v>
      </c>
      <c r="E852">
        <v>1.0547</v>
      </c>
      <c r="F852">
        <v>1.0547</v>
      </c>
    </row>
    <row r="853" spans="1:6" x14ac:dyDescent="0.25">
      <c r="A853" s="56">
        <v>210903</v>
      </c>
      <c r="B853" t="s">
        <v>219</v>
      </c>
      <c r="C853">
        <v>1.1100000000000001</v>
      </c>
      <c r="D853">
        <v>1.0294000000000001</v>
      </c>
      <c r="E853">
        <v>1.0158</v>
      </c>
      <c r="F853">
        <v>1.0158</v>
      </c>
    </row>
    <row r="854" spans="1:6" x14ac:dyDescent="0.25">
      <c r="A854" s="56">
        <v>210904</v>
      </c>
      <c r="B854" t="s">
        <v>218</v>
      </c>
      <c r="C854">
        <v>1.04</v>
      </c>
      <c r="D854">
        <v>0.97</v>
      </c>
      <c r="E854">
        <v>0.96640000000000004</v>
      </c>
      <c r="F854">
        <v>0.96640000000000004</v>
      </c>
    </row>
    <row r="855" spans="1:6" x14ac:dyDescent="0.25">
      <c r="A855" s="56">
        <v>210905</v>
      </c>
      <c r="B855" t="s">
        <v>217</v>
      </c>
      <c r="C855">
        <v>1.17</v>
      </c>
      <c r="D855">
        <v>1.0683</v>
      </c>
      <c r="E855">
        <v>1.0547</v>
      </c>
      <c r="F855">
        <v>1.0547</v>
      </c>
    </row>
    <row r="856" spans="1:6" x14ac:dyDescent="0.25">
      <c r="A856" s="56">
        <v>210906</v>
      </c>
      <c r="B856" t="s">
        <v>216</v>
      </c>
      <c r="C856">
        <v>1.17</v>
      </c>
      <c r="D856">
        <v>1.0683</v>
      </c>
      <c r="E856">
        <v>1.0547</v>
      </c>
      <c r="F856">
        <v>1.0547</v>
      </c>
    </row>
    <row r="857" spans="1:6" x14ac:dyDescent="0.25">
      <c r="A857" s="56">
        <v>211901</v>
      </c>
      <c r="B857" t="s">
        <v>215</v>
      </c>
      <c r="C857">
        <v>1.04</v>
      </c>
      <c r="D857">
        <v>0.97</v>
      </c>
      <c r="E857">
        <v>0.96640000000000004</v>
      </c>
      <c r="F857">
        <v>0.96640000000000004</v>
      </c>
    </row>
    <row r="858" spans="1:6" x14ac:dyDescent="0.25">
      <c r="A858" s="56">
        <v>211902</v>
      </c>
      <c r="B858" t="s">
        <v>214</v>
      </c>
      <c r="C858">
        <v>1.17</v>
      </c>
      <c r="D858">
        <v>1.0684</v>
      </c>
      <c r="E858">
        <v>1.0547</v>
      </c>
      <c r="F858">
        <v>1.0547</v>
      </c>
    </row>
    <row r="859" spans="1:6" x14ac:dyDescent="0.25">
      <c r="A859" s="56">
        <v>212901</v>
      </c>
      <c r="B859" t="s">
        <v>213</v>
      </c>
      <c r="C859">
        <v>1.17</v>
      </c>
      <c r="D859">
        <v>1.0683</v>
      </c>
      <c r="E859">
        <v>1.0527</v>
      </c>
      <c r="F859">
        <v>1.0527</v>
      </c>
    </row>
    <row r="860" spans="1:6" x14ac:dyDescent="0.25">
      <c r="A860" s="56">
        <v>212902</v>
      </c>
      <c r="B860" t="s">
        <v>212</v>
      </c>
      <c r="C860">
        <v>1.17</v>
      </c>
      <c r="D860">
        <v>1.06</v>
      </c>
      <c r="E860">
        <v>0.99530000000000007</v>
      </c>
      <c r="F860">
        <v>0.99530000000000007</v>
      </c>
    </row>
    <row r="861" spans="1:6" x14ac:dyDescent="0.25">
      <c r="A861" s="56">
        <v>212903</v>
      </c>
      <c r="B861" t="s">
        <v>211</v>
      </c>
      <c r="C861">
        <v>1.08</v>
      </c>
      <c r="D861">
        <v>1.01</v>
      </c>
      <c r="E861">
        <v>0.92800000000000005</v>
      </c>
      <c r="F861">
        <v>0.92800000000000005</v>
      </c>
    </row>
    <row r="862" spans="1:6" x14ac:dyDescent="0.25">
      <c r="A862" s="56">
        <v>212904</v>
      </c>
      <c r="B862" t="s">
        <v>210</v>
      </c>
      <c r="C862">
        <v>1.17</v>
      </c>
      <c r="D862">
        <v>1.0683</v>
      </c>
      <c r="E862">
        <v>1.0547</v>
      </c>
      <c r="F862">
        <v>1.0547</v>
      </c>
    </row>
    <row r="863" spans="1:6" x14ac:dyDescent="0.25">
      <c r="A863" s="56">
        <v>212905</v>
      </c>
      <c r="B863" t="s">
        <v>209</v>
      </c>
      <c r="C863">
        <v>1.04</v>
      </c>
      <c r="D863">
        <v>0.97</v>
      </c>
      <c r="E863">
        <v>0.95910000000000006</v>
      </c>
      <c r="F863">
        <v>0.95910000000000006</v>
      </c>
    </row>
    <row r="864" spans="1:6" x14ac:dyDescent="0.25">
      <c r="A864" s="56">
        <v>212906</v>
      </c>
      <c r="B864" t="s">
        <v>208</v>
      </c>
      <c r="C864">
        <v>1.06</v>
      </c>
      <c r="D864">
        <v>0.99</v>
      </c>
      <c r="E864">
        <v>0.95660000000000001</v>
      </c>
      <c r="F864">
        <v>0.95660000000000001</v>
      </c>
    </row>
    <row r="865" spans="1:6" x14ac:dyDescent="0.25">
      <c r="A865" s="56">
        <v>212909</v>
      </c>
      <c r="B865" t="s">
        <v>167</v>
      </c>
      <c r="C865">
        <v>1.1200000000000001</v>
      </c>
      <c r="D865">
        <v>1.0359</v>
      </c>
      <c r="E865">
        <v>0.9890000000000001</v>
      </c>
      <c r="F865">
        <v>0.9890000000000001</v>
      </c>
    </row>
    <row r="866" spans="1:6" x14ac:dyDescent="0.25">
      <c r="A866" s="56">
        <v>212910</v>
      </c>
      <c r="B866" t="s">
        <v>207</v>
      </c>
      <c r="C866">
        <v>1.04</v>
      </c>
      <c r="D866">
        <v>0.97</v>
      </c>
      <c r="E866">
        <v>0.93520000000000003</v>
      </c>
      <c r="F866">
        <v>0.93520000000000003</v>
      </c>
    </row>
    <row r="867" spans="1:6" x14ac:dyDescent="0.25">
      <c r="A867" s="56">
        <v>213901</v>
      </c>
      <c r="B867" t="s">
        <v>206</v>
      </c>
      <c r="C867">
        <v>0.9</v>
      </c>
      <c r="D867">
        <v>0.9</v>
      </c>
      <c r="E867">
        <v>0.87470000000000003</v>
      </c>
      <c r="F867">
        <v>0.87470000000000003</v>
      </c>
    </row>
    <row r="868" spans="1:6" x14ac:dyDescent="0.25">
      <c r="A868" s="56">
        <v>214901</v>
      </c>
      <c r="B868" t="s">
        <v>205</v>
      </c>
      <c r="C868">
        <v>1.0839000000000003</v>
      </c>
      <c r="D868">
        <v>1.0125</v>
      </c>
      <c r="E868">
        <v>0.99890000000000001</v>
      </c>
      <c r="F868">
        <v>0.99890000000000001</v>
      </c>
    </row>
    <row r="869" spans="1:6" x14ac:dyDescent="0.25">
      <c r="A869" s="56">
        <v>214902</v>
      </c>
      <c r="B869" t="s">
        <v>204</v>
      </c>
      <c r="C869">
        <v>1.17</v>
      </c>
      <c r="D869">
        <v>1.0684</v>
      </c>
      <c r="E869">
        <v>1.0547</v>
      </c>
      <c r="F869">
        <v>1.0547</v>
      </c>
    </row>
    <row r="870" spans="1:6" x14ac:dyDescent="0.25">
      <c r="A870" s="56">
        <v>215901</v>
      </c>
      <c r="B870" t="s">
        <v>202</v>
      </c>
      <c r="C870">
        <v>1.17</v>
      </c>
      <c r="D870">
        <v>1.0683</v>
      </c>
      <c r="E870">
        <v>1.0547</v>
      </c>
      <c r="F870">
        <v>1.0547</v>
      </c>
    </row>
    <row r="871" spans="1:6" x14ac:dyDescent="0.25">
      <c r="A871" s="56">
        <v>216901</v>
      </c>
      <c r="B871" t="s">
        <v>201</v>
      </c>
      <c r="C871">
        <v>1.04</v>
      </c>
      <c r="D871">
        <v>0.97</v>
      </c>
      <c r="E871">
        <v>0.96640000000000004</v>
      </c>
      <c r="F871">
        <v>0.96640000000000004</v>
      </c>
    </row>
    <row r="872" spans="1:6" x14ac:dyDescent="0.25">
      <c r="A872" s="56">
        <v>217901</v>
      </c>
      <c r="B872" t="s">
        <v>200</v>
      </c>
      <c r="C872">
        <v>1.04</v>
      </c>
      <c r="D872">
        <v>0.97</v>
      </c>
      <c r="E872">
        <v>0.96640000000000004</v>
      </c>
      <c r="F872">
        <v>0.96640000000000004</v>
      </c>
    </row>
    <row r="873" spans="1:6" x14ac:dyDescent="0.25">
      <c r="A873" s="56">
        <v>218901</v>
      </c>
      <c r="B873" t="s">
        <v>199</v>
      </c>
      <c r="C873">
        <v>1.06</v>
      </c>
      <c r="D873">
        <v>0.99</v>
      </c>
      <c r="E873">
        <v>0.93710000000000004</v>
      </c>
      <c r="F873">
        <v>0.93710000000000004</v>
      </c>
    </row>
    <row r="874" spans="1:6" x14ac:dyDescent="0.25">
      <c r="A874" s="56">
        <v>219901</v>
      </c>
      <c r="B874" t="s">
        <v>198</v>
      </c>
      <c r="C874">
        <v>1.04</v>
      </c>
      <c r="D874">
        <v>0.97</v>
      </c>
      <c r="E874">
        <v>0.95850000000000002</v>
      </c>
      <c r="F874">
        <v>0.95850000000000002</v>
      </c>
    </row>
    <row r="875" spans="1:6" x14ac:dyDescent="0.25">
      <c r="A875" s="56">
        <v>219903</v>
      </c>
      <c r="B875" t="s">
        <v>197</v>
      </c>
      <c r="C875">
        <v>1.1599999999999997</v>
      </c>
      <c r="D875">
        <v>1.0618000000000001</v>
      </c>
      <c r="E875">
        <v>1.0390000000000001</v>
      </c>
      <c r="F875">
        <v>1.0390000000000001</v>
      </c>
    </row>
    <row r="876" spans="1:6" x14ac:dyDescent="0.25">
      <c r="A876" s="56">
        <v>219905</v>
      </c>
      <c r="B876" t="s">
        <v>196</v>
      </c>
      <c r="C876">
        <v>1.17</v>
      </c>
      <c r="D876">
        <v>1.0683</v>
      </c>
      <c r="E876">
        <v>1.0547</v>
      </c>
      <c r="F876">
        <v>1.0547</v>
      </c>
    </row>
    <row r="877" spans="1:6" x14ac:dyDescent="0.25">
      <c r="A877" s="56">
        <v>220901</v>
      </c>
      <c r="B877" t="s">
        <v>195</v>
      </c>
      <c r="C877">
        <v>1.04</v>
      </c>
      <c r="D877">
        <v>0.97</v>
      </c>
      <c r="E877">
        <v>1.0864</v>
      </c>
      <c r="F877">
        <v>1.0864</v>
      </c>
    </row>
    <row r="878" spans="1:6" x14ac:dyDescent="0.25">
      <c r="A878" s="56">
        <v>220902</v>
      </c>
      <c r="B878" t="s">
        <v>194</v>
      </c>
      <c r="C878">
        <v>1.04</v>
      </c>
      <c r="D878">
        <v>0.97</v>
      </c>
      <c r="E878">
        <v>0.96640000000000004</v>
      </c>
      <c r="F878">
        <v>0.96640000000000004</v>
      </c>
    </row>
    <row r="879" spans="1:6" x14ac:dyDescent="0.25">
      <c r="A879" s="56">
        <v>220904</v>
      </c>
      <c r="B879" t="s">
        <v>193</v>
      </c>
      <c r="C879">
        <v>1.17</v>
      </c>
      <c r="D879">
        <v>1.0675000000000001</v>
      </c>
      <c r="E879">
        <v>1.0125</v>
      </c>
      <c r="F879">
        <v>1.0125</v>
      </c>
    </row>
    <row r="880" spans="1:6" x14ac:dyDescent="0.25">
      <c r="A880" s="56">
        <v>220905</v>
      </c>
      <c r="B880" t="s">
        <v>192</v>
      </c>
      <c r="C880">
        <v>1.06</v>
      </c>
      <c r="D880">
        <v>0.99</v>
      </c>
      <c r="E880">
        <v>1.0864</v>
      </c>
      <c r="F880">
        <v>1.0864</v>
      </c>
    </row>
    <row r="881" spans="1:6" x14ac:dyDescent="0.25">
      <c r="A881" s="56">
        <v>220906</v>
      </c>
      <c r="B881" t="s">
        <v>191</v>
      </c>
      <c r="C881">
        <v>1.04</v>
      </c>
      <c r="D881">
        <v>0.97</v>
      </c>
      <c r="E881">
        <v>0.96640000000000004</v>
      </c>
      <c r="F881">
        <v>0.96640000000000004</v>
      </c>
    </row>
    <row r="882" spans="1:6" x14ac:dyDescent="0.25">
      <c r="A882" s="56">
        <v>220907</v>
      </c>
      <c r="B882" t="s">
        <v>190</v>
      </c>
      <c r="C882">
        <v>1.17</v>
      </c>
      <c r="D882">
        <v>1.0683</v>
      </c>
      <c r="E882">
        <v>1.0547</v>
      </c>
      <c r="F882">
        <v>1.0547</v>
      </c>
    </row>
    <row r="883" spans="1:6" x14ac:dyDescent="0.25">
      <c r="A883" s="56">
        <v>220908</v>
      </c>
      <c r="B883" t="s">
        <v>189</v>
      </c>
      <c r="C883">
        <v>1.04</v>
      </c>
      <c r="D883">
        <v>0.97</v>
      </c>
      <c r="E883">
        <v>0.95640000000000003</v>
      </c>
      <c r="F883">
        <v>0.95640000000000003</v>
      </c>
    </row>
    <row r="884" spans="1:6" x14ac:dyDescent="0.25">
      <c r="A884" s="56">
        <v>220910</v>
      </c>
      <c r="B884" t="s">
        <v>188</v>
      </c>
      <c r="C884">
        <v>1.17</v>
      </c>
      <c r="D884">
        <v>1.0684</v>
      </c>
      <c r="E884">
        <v>1.0481</v>
      </c>
      <c r="F884">
        <v>1.0481</v>
      </c>
    </row>
    <row r="885" spans="1:6" x14ac:dyDescent="0.25">
      <c r="A885" s="56">
        <v>220912</v>
      </c>
      <c r="B885" t="s">
        <v>187</v>
      </c>
      <c r="C885">
        <v>1.17</v>
      </c>
      <c r="D885">
        <v>1.0684</v>
      </c>
      <c r="E885">
        <v>1.0398000000000001</v>
      </c>
      <c r="F885">
        <v>1.0398000000000001</v>
      </c>
    </row>
    <row r="886" spans="1:6" x14ac:dyDescent="0.25">
      <c r="A886" s="56">
        <v>220914</v>
      </c>
      <c r="B886" t="s">
        <v>186</v>
      </c>
      <c r="C886">
        <v>1.17</v>
      </c>
      <c r="D886">
        <v>1.0683</v>
      </c>
      <c r="E886">
        <v>1.0547</v>
      </c>
      <c r="F886">
        <v>1.0547</v>
      </c>
    </row>
    <row r="887" spans="1:6" x14ac:dyDescent="0.25">
      <c r="A887" s="56">
        <v>220915</v>
      </c>
      <c r="B887" t="s">
        <v>185</v>
      </c>
      <c r="C887">
        <v>1.17</v>
      </c>
      <c r="D887">
        <v>1.0683</v>
      </c>
      <c r="E887">
        <v>1.0508</v>
      </c>
      <c r="F887">
        <v>1.0508</v>
      </c>
    </row>
    <row r="888" spans="1:6" x14ac:dyDescent="0.25">
      <c r="A888" s="56">
        <v>220916</v>
      </c>
      <c r="B888" t="s">
        <v>184</v>
      </c>
      <c r="C888">
        <v>1.04</v>
      </c>
      <c r="D888">
        <v>0.97</v>
      </c>
      <c r="E888">
        <v>0.96240000000000003</v>
      </c>
      <c r="F888">
        <v>0.96240000000000003</v>
      </c>
    </row>
    <row r="889" spans="1:6" x14ac:dyDescent="0.25">
      <c r="A889" s="56">
        <v>220917</v>
      </c>
      <c r="B889" t="s">
        <v>183</v>
      </c>
      <c r="C889">
        <v>1.17</v>
      </c>
      <c r="D889">
        <v>1.0683</v>
      </c>
      <c r="E889">
        <v>1.0191000000000001</v>
      </c>
      <c r="F889">
        <v>1.0191000000000001</v>
      </c>
    </row>
    <row r="890" spans="1:6" x14ac:dyDescent="0.25">
      <c r="A890" s="56">
        <v>220918</v>
      </c>
      <c r="B890" t="s">
        <v>182</v>
      </c>
      <c r="C890">
        <v>1.17</v>
      </c>
      <c r="D890">
        <v>1.0680000000000001</v>
      </c>
      <c r="E890">
        <v>1.0464</v>
      </c>
      <c r="F890">
        <v>1.0464</v>
      </c>
    </row>
    <row r="891" spans="1:6" x14ac:dyDescent="0.25">
      <c r="A891" s="56">
        <v>220919</v>
      </c>
      <c r="B891" t="s">
        <v>181</v>
      </c>
      <c r="C891">
        <v>1.04</v>
      </c>
      <c r="D891">
        <v>0.97</v>
      </c>
      <c r="E891">
        <v>0.95640000000000003</v>
      </c>
      <c r="F891">
        <v>0.95640000000000003</v>
      </c>
    </row>
    <row r="892" spans="1:6" x14ac:dyDescent="0.25">
      <c r="A892" s="56">
        <v>220920</v>
      </c>
      <c r="B892" t="s">
        <v>180</v>
      </c>
      <c r="C892">
        <v>1.04</v>
      </c>
      <c r="D892">
        <v>0.97</v>
      </c>
      <c r="E892">
        <v>0.96160000000000001</v>
      </c>
      <c r="F892">
        <v>0.96160000000000001</v>
      </c>
    </row>
    <row r="893" spans="1:6" x14ac:dyDescent="0.25">
      <c r="A893" s="56">
        <v>221901</v>
      </c>
      <c r="B893" t="s">
        <v>179</v>
      </c>
      <c r="C893">
        <v>1.04</v>
      </c>
      <c r="D893">
        <v>0.97</v>
      </c>
      <c r="E893">
        <v>0.96420000000000006</v>
      </c>
      <c r="F893">
        <v>0.96420000000000006</v>
      </c>
    </row>
    <row r="894" spans="1:6" x14ac:dyDescent="0.25">
      <c r="A894" s="56">
        <v>221904</v>
      </c>
      <c r="B894" t="s">
        <v>178</v>
      </c>
      <c r="C894">
        <v>1.04</v>
      </c>
      <c r="D894">
        <v>0.97</v>
      </c>
      <c r="E894">
        <v>0.96640000000000004</v>
      </c>
      <c r="F894">
        <v>0.96640000000000004</v>
      </c>
    </row>
    <row r="895" spans="1:6" x14ac:dyDescent="0.25">
      <c r="A895" s="56">
        <v>221905</v>
      </c>
      <c r="B895" t="s">
        <v>177</v>
      </c>
      <c r="C895">
        <v>1.17</v>
      </c>
      <c r="D895">
        <v>1.0683</v>
      </c>
      <c r="E895">
        <v>1.0547</v>
      </c>
      <c r="F895">
        <v>1.0547</v>
      </c>
    </row>
    <row r="896" spans="1:6" x14ac:dyDescent="0.25">
      <c r="A896" s="56">
        <v>221911</v>
      </c>
      <c r="B896" t="s">
        <v>176</v>
      </c>
      <c r="C896">
        <v>1.04</v>
      </c>
      <c r="D896">
        <v>0.97</v>
      </c>
      <c r="E896">
        <v>0.94680000000000009</v>
      </c>
      <c r="F896">
        <v>0.94680000000000009</v>
      </c>
    </row>
    <row r="897" spans="1:6" x14ac:dyDescent="0.25">
      <c r="A897" s="56">
        <v>221912</v>
      </c>
      <c r="B897" t="s">
        <v>175</v>
      </c>
      <c r="C897">
        <v>1.04</v>
      </c>
      <c r="D897">
        <v>0.97</v>
      </c>
      <c r="E897">
        <v>0.95300000000000007</v>
      </c>
      <c r="F897">
        <v>0.95300000000000007</v>
      </c>
    </row>
    <row r="898" spans="1:6" x14ac:dyDescent="0.25">
      <c r="A898" s="56">
        <v>222901</v>
      </c>
      <c r="B898" t="s">
        <v>174</v>
      </c>
      <c r="C898">
        <v>1.04</v>
      </c>
      <c r="D898">
        <v>0.97</v>
      </c>
      <c r="E898">
        <v>0.96640000000000004</v>
      </c>
      <c r="F898">
        <v>0.96640000000000004</v>
      </c>
    </row>
    <row r="899" spans="1:6" x14ac:dyDescent="0.25">
      <c r="A899" s="56">
        <v>223901</v>
      </c>
      <c r="B899" t="s">
        <v>173</v>
      </c>
      <c r="C899">
        <v>1.17</v>
      </c>
      <c r="D899">
        <v>1.0684</v>
      </c>
      <c r="E899">
        <v>1.0547</v>
      </c>
      <c r="F899">
        <v>1.0547</v>
      </c>
    </row>
    <row r="900" spans="1:6" x14ac:dyDescent="0.25">
      <c r="A900" s="56">
        <v>223902</v>
      </c>
      <c r="B900" t="s">
        <v>172</v>
      </c>
      <c r="C900">
        <v>1.1500000000000001</v>
      </c>
      <c r="D900">
        <v>1.0538000000000001</v>
      </c>
      <c r="E900">
        <v>1.0417000000000001</v>
      </c>
      <c r="F900">
        <v>1.0417000000000001</v>
      </c>
    </row>
    <row r="901" spans="1:6" x14ac:dyDescent="0.25">
      <c r="A901" s="56">
        <v>223904</v>
      </c>
      <c r="B901" t="s">
        <v>171</v>
      </c>
      <c r="C901">
        <v>1.0781000000000001</v>
      </c>
      <c r="D901">
        <v>1.0081</v>
      </c>
      <c r="E901">
        <v>0.99450000000000005</v>
      </c>
      <c r="F901">
        <v>0.99450000000000005</v>
      </c>
    </row>
    <row r="902" spans="1:6" x14ac:dyDescent="0.25">
      <c r="A902" s="56">
        <v>224901</v>
      </c>
      <c r="B902" t="s">
        <v>170</v>
      </c>
      <c r="C902">
        <v>1.17</v>
      </c>
      <c r="D902">
        <v>1.0683</v>
      </c>
      <c r="E902">
        <v>0.99550000000000005</v>
      </c>
      <c r="F902">
        <v>0.99550000000000005</v>
      </c>
    </row>
    <row r="903" spans="1:6" x14ac:dyDescent="0.25">
      <c r="A903" s="56">
        <v>224902</v>
      </c>
      <c r="B903" t="s">
        <v>169</v>
      </c>
      <c r="C903">
        <v>1.17</v>
      </c>
      <c r="D903">
        <v>1.0683</v>
      </c>
      <c r="E903">
        <v>1.0547</v>
      </c>
      <c r="F903">
        <v>1.0547</v>
      </c>
    </row>
    <row r="904" spans="1:6" x14ac:dyDescent="0.25">
      <c r="A904" s="56">
        <v>225906</v>
      </c>
      <c r="B904" t="s">
        <v>167</v>
      </c>
      <c r="C904">
        <v>1.1459000000000001</v>
      </c>
      <c r="D904">
        <v>1.0527</v>
      </c>
      <c r="E904">
        <v>0.99790000000000001</v>
      </c>
      <c r="F904">
        <v>0.99790000000000001</v>
      </c>
    </row>
    <row r="905" spans="1:6" x14ac:dyDescent="0.25">
      <c r="A905" s="56">
        <v>226901</v>
      </c>
      <c r="B905" t="s">
        <v>165</v>
      </c>
      <c r="C905">
        <v>1.17</v>
      </c>
      <c r="D905">
        <v>1.0683</v>
      </c>
      <c r="E905">
        <v>1.0547</v>
      </c>
      <c r="F905">
        <v>1.0547</v>
      </c>
    </row>
    <row r="906" spans="1:6" x14ac:dyDescent="0.25">
      <c r="A906" s="56">
        <v>226903</v>
      </c>
      <c r="B906" t="s">
        <v>164</v>
      </c>
      <c r="C906">
        <v>1.04</v>
      </c>
      <c r="D906">
        <v>0.97</v>
      </c>
      <c r="E906">
        <v>0.96290000000000009</v>
      </c>
      <c r="F906">
        <v>0.96290000000000009</v>
      </c>
    </row>
    <row r="907" spans="1:6" x14ac:dyDescent="0.25">
      <c r="A907" s="56">
        <v>226905</v>
      </c>
      <c r="B907" t="s">
        <v>163</v>
      </c>
      <c r="C907">
        <v>1.17</v>
      </c>
      <c r="D907">
        <v>1.0683</v>
      </c>
      <c r="E907">
        <v>0.96300000000000008</v>
      </c>
      <c r="F907">
        <v>0.96300000000000008</v>
      </c>
    </row>
    <row r="908" spans="1:6" x14ac:dyDescent="0.25">
      <c r="A908" s="56">
        <v>226906</v>
      </c>
      <c r="B908" t="s">
        <v>162</v>
      </c>
      <c r="C908">
        <v>1.04</v>
      </c>
      <c r="D908">
        <v>0.97</v>
      </c>
      <c r="E908">
        <v>0.96640000000000004</v>
      </c>
      <c r="F908">
        <v>0.96640000000000004</v>
      </c>
    </row>
    <row r="909" spans="1:6" x14ac:dyDescent="0.25">
      <c r="A909" s="56">
        <v>226907</v>
      </c>
      <c r="B909" t="s">
        <v>161</v>
      </c>
      <c r="C909">
        <v>1.17</v>
      </c>
      <c r="D909">
        <v>1.0683</v>
      </c>
      <c r="E909">
        <v>1.0248000000000002</v>
      </c>
      <c r="F909">
        <v>1.0248000000000002</v>
      </c>
    </row>
    <row r="910" spans="1:6" x14ac:dyDescent="0.25">
      <c r="A910" s="56">
        <v>226908</v>
      </c>
      <c r="B910" t="s">
        <v>160</v>
      </c>
      <c r="C910">
        <v>1.17</v>
      </c>
      <c r="D910">
        <v>1.0684</v>
      </c>
      <c r="E910">
        <v>1.0547</v>
      </c>
      <c r="F910">
        <v>1.0547</v>
      </c>
    </row>
    <row r="911" spans="1:6" x14ac:dyDescent="0.25">
      <c r="A911" s="56">
        <v>227901</v>
      </c>
      <c r="B911" t="s">
        <v>159</v>
      </c>
      <c r="C911">
        <v>1.079</v>
      </c>
      <c r="D911">
        <v>1.0090000000000001</v>
      </c>
      <c r="E911">
        <v>0.98970000000000002</v>
      </c>
      <c r="F911">
        <v>0.98970000000000002</v>
      </c>
    </row>
    <row r="912" spans="1:6" x14ac:dyDescent="0.25">
      <c r="A912" s="56">
        <v>227904</v>
      </c>
      <c r="B912" t="s">
        <v>158</v>
      </c>
      <c r="C912">
        <v>1.06</v>
      </c>
      <c r="D912">
        <v>0.99</v>
      </c>
      <c r="E912">
        <v>0.96230000000000004</v>
      </c>
      <c r="F912">
        <v>0.96230000000000004</v>
      </c>
    </row>
    <row r="913" spans="1:6" x14ac:dyDescent="0.25">
      <c r="A913" s="56">
        <v>227907</v>
      </c>
      <c r="B913" t="s">
        <v>157</v>
      </c>
      <c r="C913">
        <v>1.04</v>
      </c>
      <c r="D913">
        <v>0.97</v>
      </c>
      <c r="E913">
        <v>0.94270000000000009</v>
      </c>
      <c r="F913">
        <v>0.94270000000000009</v>
      </c>
    </row>
    <row r="914" spans="1:6" x14ac:dyDescent="0.25">
      <c r="A914" s="56">
        <v>227909</v>
      </c>
      <c r="B914" t="s">
        <v>156</v>
      </c>
      <c r="C914">
        <v>1.06</v>
      </c>
      <c r="D914">
        <v>0.99</v>
      </c>
      <c r="E914">
        <v>0.99640000000000006</v>
      </c>
      <c r="F914">
        <v>0.99640000000000006</v>
      </c>
    </row>
    <row r="915" spans="1:6" x14ac:dyDescent="0.25">
      <c r="A915" s="56">
        <v>227910</v>
      </c>
      <c r="B915" t="s">
        <v>155</v>
      </c>
      <c r="C915">
        <v>1.04</v>
      </c>
      <c r="D915">
        <v>0.97</v>
      </c>
      <c r="E915">
        <v>0.92700000000000005</v>
      </c>
      <c r="F915">
        <v>0.92700000000000005</v>
      </c>
    </row>
    <row r="916" spans="1:6" x14ac:dyDescent="0.25">
      <c r="A916" s="56">
        <v>227912</v>
      </c>
      <c r="B916" t="s">
        <v>154</v>
      </c>
      <c r="C916">
        <v>1.06</v>
      </c>
      <c r="D916">
        <v>0.99</v>
      </c>
      <c r="E916">
        <v>0.94359999999999999</v>
      </c>
      <c r="F916">
        <v>0.94359999999999999</v>
      </c>
    </row>
    <row r="917" spans="1:6" x14ac:dyDescent="0.25">
      <c r="A917" s="56">
        <v>227913</v>
      </c>
      <c r="B917" t="s">
        <v>153</v>
      </c>
      <c r="C917">
        <v>1.06</v>
      </c>
      <c r="D917">
        <v>0.99</v>
      </c>
      <c r="E917">
        <v>0.97640000000000005</v>
      </c>
      <c r="F917">
        <v>0.97640000000000005</v>
      </c>
    </row>
    <row r="918" spans="1:6" x14ac:dyDescent="0.25">
      <c r="A918" s="56">
        <v>228901</v>
      </c>
      <c r="B918" t="s">
        <v>152</v>
      </c>
      <c r="C918">
        <v>1.04</v>
      </c>
      <c r="D918">
        <v>0.97</v>
      </c>
      <c r="E918">
        <v>0.96640000000000004</v>
      </c>
      <c r="F918">
        <v>0.96640000000000004</v>
      </c>
    </row>
    <row r="919" spans="1:6" x14ac:dyDescent="0.25">
      <c r="A919" s="56">
        <v>228903</v>
      </c>
      <c r="B919" t="s">
        <v>151</v>
      </c>
      <c r="C919">
        <v>1.17</v>
      </c>
      <c r="D919">
        <v>1.0684</v>
      </c>
      <c r="E919">
        <v>1.0471000000000001</v>
      </c>
      <c r="F919">
        <v>1.0471000000000001</v>
      </c>
    </row>
    <row r="920" spans="1:6" x14ac:dyDescent="0.25">
      <c r="A920" s="56">
        <v>228904</v>
      </c>
      <c r="B920" t="s">
        <v>150</v>
      </c>
      <c r="C920">
        <v>1.17</v>
      </c>
      <c r="D920">
        <v>1.0684</v>
      </c>
      <c r="E920">
        <v>1.0547</v>
      </c>
      <c r="F920">
        <v>1.0547</v>
      </c>
    </row>
    <row r="921" spans="1:6" x14ac:dyDescent="0.25">
      <c r="A921" s="56">
        <v>228905</v>
      </c>
      <c r="B921" t="s">
        <v>149</v>
      </c>
      <c r="C921">
        <v>1.04</v>
      </c>
      <c r="D921">
        <v>0.97</v>
      </c>
      <c r="E921">
        <v>0.96640000000000004</v>
      </c>
      <c r="F921">
        <v>0.96640000000000004</v>
      </c>
    </row>
    <row r="922" spans="1:6" x14ac:dyDescent="0.25">
      <c r="A922" s="56">
        <v>229901</v>
      </c>
      <c r="B922" t="s">
        <v>148</v>
      </c>
      <c r="C922">
        <v>1.1200000000000001</v>
      </c>
      <c r="D922">
        <v>1.03</v>
      </c>
      <c r="E922">
        <v>0.99730000000000008</v>
      </c>
      <c r="F922">
        <v>0.99730000000000008</v>
      </c>
    </row>
    <row r="923" spans="1:6" x14ac:dyDescent="0.25">
      <c r="A923" s="56">
        <v>229903</v>
      </c>
      <c r="B923" t="s">
        <v>147</v>
      </c>
      <c r="C923">
        <v>1.155</v>
      </c>
      <c r="D923">
        <v>0.97</v>
      </c>
      <c r="E923">
        <v>0.96640000000000004</v>
      </c>
      <c r="F923">
        <v>0.96640000000000004</v>
      </c>
    </row>
    <row r="924" spans="1:6" x14ac:dyDescent="0.25">
      <c r="A924" s="56">
        <v>229905</v>
      </c>
      <c r="B924" t="s">
        <v>145</v>
      </c>
      <c r="C924">
        <v>1.17</v>
      </c>
      <c r="D924">
        <v>1.0684</v>
      </c>
      <c r="E924">
        <v>1.0037</v>
      </c>
      <c r="F924">
        <v>1.0037</v>
      </c>
    </row>
    <row r="925" spans="1:6" x14ac:dyDescent="0.25">
      <c r="A925" s="56">
        <v>229906</v>
      </c>
      <c r="B925" t="s">
        <v>144</v>
      </c>
      <c r="C925">
        <v>1.17</v>
      </c>
      <c r="D925">
        <v>1.0684</v>
      </c>
      <c r="E925">
        <v>1.0423</v>
      </c>
      <c r="F925">
        <v>1.0423</v>
      </c>
    </row>
    <row r="926" spans="1:6" x14ac:dyDescent="0.25">
      <c r="A926" s="56">
        <v>230901</v>
      </c>
      <c r="B926" t="s">
        <v>143</v>
      </c>
      <c r="C926">
        <v>1.04</v>
      </c>
      <c r="D926">
        <v>0.97</v>
      </c>
      <c r="E926">
        <v>0.96640000000000004</v>
      </c>
      <c r="F926">
        <v>0.96640000000000004</v>
      </c>
    </row>
    <row r="927" spans="1:6" x14ac:dyDescent="0.25">
      <c r="A927" s="56">
        <v>230902</v>
      </c>
      <c r="B927" t="s">
        <v>142</v>
      </c>
      <c r="C927">
        <v>1.17</v>
      </c>
      <c r="D927">
        <v>1.0683</v>
      </c>
      <c r="E927">
        <v>1.0547</v>
      </c>
      <c r="F927">
        <v>1.0547</v>
      </c>
    </row>
    <row r="928" spans="1:6" x14ac:dyDescent="0.25">
      <c r="A928" s="56">
        <v>230903</v>
      </c>
      <c r="B928" t="s">
        <v>141</v>
      </c>
      <c r="C928">
        <v>1.17</v>
      </c>
      <c r="D928">
        <v>1.0683</v>
      </c>
      <c r="E928">
        <v>1.0547</v>
      </c>
      <c r="F928">
        <v>1.0547</v>
      </c>
    </row>
    <row r="929" spans="1:6" x14ac:dyDescent="0.25">
      <c r="A929" s="56">
        <v>230904</v>
      </c>
      <c r="B929" t="s">
        <v>140</v>
      </c>
      <c r="C929">
        <v>1.17</v>
      </c>
      <c r="D929">
        <v>1.0683</v>
      </c>
      <c r="E929">
        <v>1.0547</v>
      </c>
      <c r="F929">
        <v>1.0547</v>
      </c>
    </row>
    <row r="930" spans="1:6" x14ac:dyDescent="0.25">
      <c r="A930" s="56">
        <v>230905</v>
      </c>
      <c r="B930" t="s">
        <v>139</v>
      </c>
      <c r="C930">
        <v>1.17</v>
      </c>
      <c r="D930">
        <v>1.0683</v>
      </c>
      <c r="E930">
        <v>1.0547</v>
      </c>
      <c r="F930">
        <v>1.0547</v>
      </c>
    </row>
    <row r="931" spans="1:6" x14ac:dyDescent="0.25">
      <c r="A931" s="56">
        <v>230906</v>
      </c>
      <c r="B931" t="s">
        <v>138</v>
      </c>
      <c r="C931">
        <v>1.1100000000000001</v>
      </c>
      <c r="D931">
        <v>1.0295000000000001</v>
      </c>
      <c r="E931">
        <v>0.9859</v>
      </c>
      <c r="F931">
        <v>0.9859</v>
      </c>
    </row>
    <row r="932" spans="1:6" x14ac:dyDescent="0.25">
      <c r="A932" s="56">
        <v>230908</v>
      </c>
      <c r="B932" t="s">
        <v>137</v>
      </c>
      <c r="C932">
        <v>1.17</v>
      </c>
      <c r="D932">
        <v>1.0683</v>
      </c>
      <c r="E932">
        <v>1.0547</v>
      </c>
      <c r="F932">
        <v>1.0547</v>
      </c>
    </row>
    <row r="933" spans="1:6" x14ac:dyDescent="0.25">
      <c r="A933" s="56">
        <v>231901</v>
      </c>
      <c r="B933" t="s">
        <v>136</v>
      </c>
      <c r="C933">
        <v>1.04</v>
      </c>
      <c r="D933">
        <v>0.97</v>
      </c>
      <c r="E933">
        <v>0.93030000000000002</v>
      </c>
      <c r="F933">
        <v>0.93030000000000002</v>
      </c>
    </row>
    <row r="934" spans="1:6" x14ac:dyDescent="0.25">
      <c r="A934" s="56">
        <v>231902</v>
      </c>
      <c r="B934" t="s">
        <v>135</v>
      </c>
      <c r="C934">
        <v>1.0363</v>
      </c>
      <c r="D934">
        <v>0.97</v>
      </c>
      <c r="E934">
        <v>0.87470000000000003</v>
      </c>
      <c r="F934">
        <v>0.87470000000000003</v>
      </c>
    </row>
    <row r="935" spans="1:6" x14ac:dyDescent="0.25">
      <c r="A935" s="56">
        <v>232901</v>
      </c>
      <c r="B935" t="s">
        <v>134</v>
      </c>
      <c r="C935">
        <v>1.17</v>
      </c>
      <c r="D935">
        <v>1.0683</v>
      </c>
      <c r="E935">
        <v>1.0547</v>
      </c>
      <c r="F935">
        <v>1.0547</v>
      </c>
    </row>
    <row r="936" spans="1:6" x14ac:dyDescent="0.25">
      <c r="A936" s="56">
        <v>232902</v>
      </c>
      <c r="B936" t="s">
        <v>133</v>
      </c>
      <c r="C936">
        <v>1.04</v>
      </c>
      <c r="D936">
        <v>0.97</v>
      </c>
      <c r="E936">
        <v>0.96450000000000002</v>
      </c>
      <c r="F936">
        <v>0.96450000000000002</v>
      </c>
    </row>
    <row r="937" spans="1:6" x14ac:dyDescent="0.25">
      <c r="A937" s="56">
        <v>232903</v>
      </c>
      <c r="B937" t="s">
        <v>132</v>
      </c>
      <c r="C937">
        <v>1.0823</v>
      </c>
      <c r="D937">
        <v>1.0114000000000001</v>
      </c>
      <c r="E937">
        <v>0.99780000000000002</v>
      </c>
      <c r="F937">
        <v>0.99780000000000002</v>
      </c>
    </row>
    <row r="938" spans="1:6" x14ac:dyDescent="0.25">
      <c r="A938" s="56">
        <v>232904</v>
      </c>
      <c r="B938" t="s">
        <v>131</v>
      </c>
      <c r="C938">
        <v>1.04</v>
      </c>
      <c r="D938">
        <v>0.97</v>
      </c>
      <c r="E938">
        <v>0.96530000000000005</v>
      </c>
      <c r="F938">
        <v>0.96530000000000005</v>
      </c>
    </row>
    <row r="939" spans="1:6" x14ac:dyDescent="0.25">
      <c r="A939" s="56">
        <v>233901</v>
      </c>
      <c r="B939" t="s">
        <v>130</v>
      </c>
      <c r="C939">
        <v>1.1598000000000002</v>
      </c>
      <c r="D939">
        <v>1.0617000000000001</v>
      </c>
      <c r="E939">
        <v>0.99270000000000003</v>
      </c>
      <c r="F939">
        <v>0.99270000000000003</v>
      </c>
    </row>
    <row r="940" spans="1:6" x14ac:dyDescent="0.25">
      <c r="A940" s="56">
        <v>233903</v>
      </c>
      <c r="B940" t="s">
        <v>129</v>
      </c>
      <c r="C940">
        <v>1.165</v>
      </c>
      <c r="D940">
        <v>1.0652000000000001</v>
      </c>
      <c r="E940">
        <v>0.9598000000000001</v>
      </c>
      <c r="F940">
        <v>0.9598000000000001</v>
      </c>
    </row>
    <row r="941" spans="1:6" x14ac:dyDescent="0.25">
      <c r="A941" s="56">
        <v>234902</v>
      </c>
      <c r="B941" t="s">
        <v>128</v>
      </c>
      <c r="C941">
        <v>1.04</v>
      </c>
      <c r="D941">
        <v>0.97</v>
      </c>
      <c r="E941">
        <v>0.91310000000000002</v>
      </c>
      <c r="F941">
        <v>0.91310000000000002</v>
      </c>
    </row>
    <row r="942" spans="1:6" x14ac:dyDescent="0.25">
      <c r="A942" s="56">
        <v>234903</v>
      </c>
      <c r="B942" t="s">
        <v>127</v>
      </c>
      <c r="C942">
        <v>1.17</v>
      </c>
      <c r="D942">
        <v>1.0683</v>
      </c>
      <c r="E942">
        <v>0.97310000000000008</v>
      </c>
      <c r="F942">
        <v>0.97310000000000008</v>
      </c>
    </row>
    <row r="943" spans="1:6" x14ac:dyDescent="0.25">
      <c r="A943" s="56">
        <v>234904</v>
      </c>
      <c r="B943" t="s">
        <v>126</v>
      </c>
      <c r="C943">
        <v>1.17</v>
      </c>
      <c r="D943">
        <v>1.0683</v>
      </c>
      <c r="E943">
        <v>1.0246</v>
      </c>
      <c r="F943">
        <v>1.0246</v>
      </c>
    </row>
    <row r="944" spans="1:6" x14ac:dyDescent="0.25">
      <c r="A944" s="56">
        <v>234905</v>
      </c>
      <c r="B944" t="s">
        <v>125</v>
      </c>
      <c r="C944">
        <v>1.04</v>
      </c>
      <c r="D944">
        <v>0.97</v>
      </c>
      <c r="E944">
        <v>0.87530000000000008</v>
      </c>
      <c r="F944">
        <v>0.87530000000000008</v>
      </c>
    </row>
    <row r="945" spans="1:6" x14ac:dyDescent="0.25">
      <c r="A945" s="56">
        <v>234906</v>
      </c>
      <c r="B945" t="s">
        <v>124</v>
      </c>
      <c r="C945">
        <v>1.17</v>
      </c>
      <c r="D945">
        <v>1.0683</v>
      </c>
      <c r="E945">
        <v>0.98560000000000003</v>
      </c>
      <c r="F945">
        <v>0.98560000000000003</v>
      </c>
    </row>
    <row r="946" spans="1:6" x14ac:dyDescent="0.25">
      <c r="A946" s="56">
        <v>234907</v>
      </c>
      <c r="B946" t="s">
        <v>123</v>
      </c>
      <c r="C946">
        <v>1.1371</v>
      </c>
      <c r="D946">
        <v>1.0468999999999999</v>
      </c>
      <c r="E946">
        <v>0.96030000000000004</v>
      </c>
      <c r="F946">
        <v>0.96030000000000004</v>
      </c>
    </row>
    <row r="947" spans="1:6" x14ac:dyDescent="0.25">
      <c r="A947" s="56">
        <v>234909</v>
      </c>
      <c r="B947" t="s">
        <v>122</v>
      </c>
      <c r="C947">
        <v>1.17</v>
      </c>
      <c r="D947">
        <v>1.0683</v>
      </c>
      <c r="E947">
        <v>0.99770000000000003</v>
      </c>
      <c r="F947">
        <v>0.99770000000000003</v>
      </c>
    </row>
    <row r="948" spans="1:6" x14ac:dyDescent="0.25">
      <c r="A948" s="56">
        <v>235901</v>
      </c>
      <c r="B948" t="s">
        <v>121</v>
      </c>
      <c r="C948">
        <v>1.04</v>
      </c>
      <c r="D948">
        <v>0.97</v>
      </c>
      <c r="E948">
        <v>0.96640000000000004</v>
      </c>
      <c r="F948">
        <v>0.96640000000000004</v>
      </c>
    </row>
    <row r="949" spans="1:6" x14ac:dyDescent="0.25">
      <c r="A949" s="56">
        <v>235902</v>
      </c>
      <c r="B949" t="s">
        <v>120</v>
      </c>
      <c r="C949">
        <v>1.1500000000000001</v>
      </c>
      <c r="D949">
        <v>0.97</v>
      </c>
      <c r="E949">
        <v>0.96640000000000004</v>
      </c>
      <c r="F949">
        <v>0.96640000000000004</v>
      </c>
    </row>
    <row r="950" spans="1:6" x14ac:dyDescent="0.25">
      <c r="A950" s="56">
        <v>235904</v>
      </c>
      <c r="B950" t="s">
        <v>119</v>
      </c>
      <c r="C950">
        <v>1.01</v>
      </c>
      <c r="D950">
        <v>0.97</v>
      </c>
      <c r="E950">
        <v>0.94830000000000003</v>
      </c>
      <c r="F950">
        <v>0.94830000000000003</v>
      </c>
    </row>
    <row r="951" spans="1:6" x14ac:dyDescent="0.25">
      <c r="A951" s="56">
        <v>236901</v>
      </c>
      <c r="B951" t="s">
        <v>118</v>
      </c>
      <c r="C951">
        <v>1.17</v>
      </c>
      <c r="D951">
        <v>1.0684</v>
      </c>
      <c r="E951">
        <v>0.96300000000000008</v>
      </c>
      <c r="F951">
        <v>0.96300000000000008</v>
      </c>
    </row>
    <row r="952" spans="1:6" x14ac:dyDescent="0.25">
      <c r="A952" s="56">
        <v>236902</v>
      </c>
      <c r="B952" t="s">
        <v>117</v>
      </c>
      <c r="C952">
        <v>1.1000000000000003</v>
      </c>
      <c r="D952">
        <v>1.0230000000000001</v>
      </c>
      <c r="E952">
        <v>0.9628000000000001</v>
      </c>
      <c r="F952">
        <v>0.9628000000000001</v>
      </c>
    </row>
    <row r="953" spans="1:6" x14ac:dyDescent="0.25">
      <c r="A953" s="56">
        <v>237902</v>
      </c>
      <c r="B953" t="s">
        <v>116</v>
      </c>
      <c r="C953">
        <v>1.17</v>
      </c>
      <c r="D953">
        <v>1.0684</v>
      </c>
      <c r="E953">
        <v>0.99330000000000007</v>
      </c>
      <c r="F953">
        <v>0.99330000000000007</v>
      </c>
    </row>
    <row r="954" spans="1:6" x14ac:dyDescent="0.25">
      <c r="A954" s="56">
        <v>237905</v>
      </c>
      <c r="B954" t="s">
        <v>114</v>
      </c>
      <c r="C954">
        <v>1.17</v>
      </c>
      <c r="D954">
        <v>1.0683</v>
      </c>
      <c r="E954">
        <v>0.96300000000000008</v>
      </c>
      <c r="F954">
        <v>0.96300000000000008</v>
      </c>
    </row>
    <row r="955" spans="1:6" x14ac:dyDescent="0.25">
      <c r="A955" s="56">
        <v>238902</v>
      </c>
      <c r="B955" t="s">
        <v>113</v>
      </c>
      <c r="C955">
        <v>0.97330000000000005</v>
      </c>
      <c r="D955">
        <v>0.97</v>
      </c>
      <c r="E955">
        <v>0.93230000000000002</v>
      </c>
      <c r="F955">
        <v>0.93230000000000002</v>
      </c>
    </row>
    <row r="956" spans="1:6" x14ac:dyDescent="0.25">
      <c r="A956" s="56">
        <v>238904</v>
      </c>
      <c r="B956" t="s">
        <v>112</v>
      </c>
      <c r="C956">
        <v>1.04</v>
      </c>
      <c r="D956">
        <v>0.97</v>
      </c>
      <c r="E956">
        <v>0.96640000000000004</v>
      </c>
      <c r="F956">
        <v>0.96640000000000004</v>
      </c>
    </row>
    <row r="957" spans="1:6" x14ac:dyDescent="0.25">
      <c r="A957" s="56">
        <v>239901</v>
      </c>
      <c r="B957" t="s">
        <v>111</v>
      </c>
      <c r="C957">
        <v>1.04</v>
      </c>
      <c r="D957">
        <v>0.97</v>
      </c>
      <c r="E957">
        <v>0.96579999999999999</v>
      </c>
      <c r="F957">
        <v>0.96579999999999999</v>
      </c>
    </row>
    <row r="958" spans="1:6" x14ac:dyDescent="0.25">
      <c r="A958" s="56">
        <v>239903</v>
      </c>
      <c r="B958" t="s">
        <v>110</v>
      </c>
      <c r="C958">
        <v>1.04</v>
      </c>
      <c r="D958">
        <v>0.97</v>
      </c>
      <c r="E958">
        <v>0.96640000000000004</v>
      </c>
      <c r="F958">
        <v>0.96640000000000004</v>
      </c>
    </row>
    <row r="959" spans="1:6" x14ac:dyDescent="0.25">
      <c r="A959" s="56">
        <v>240901</v>
      </c>
      <c r="B959" t="s">
        <v>109</v>
      </c>
      <c r="C959">
        <v>1.04</v>
      </c>
      <c r="D959">
        <v>0.97</v>
      </c>
      <c r="E959">
        <v>0.96640000000000004</v>
      </c>
      <c r="F959">
        <v>0.96640000000000004</v>
      </c>
    </row>
    <row r="960" spans="1:6" x14ac:dyDescent="0.25">
      <c r="A960" s="56">
        <v>240903</v>
      </c>
      <c r="B960" t="s">
        <v>108</v>
      </c>
      <c r="C960">
        <v>1.04</v>
      </c>
      <c r="D960">
        <v>0.97</v>
      </c>
      <c r="E960">
        <v>0.96640000000000004</v>
      </c>
      <c r="F960">
        <v>0.96640000000000004</v>
      </c>
    </row>
    <row r="961" spans="1:6" x14ac:dyDescent="0.25">
      <c r="A961" s="56">
        <v>240904</v>
      </c>
      <c r="B961" t="s">
        <v>107</v>
      </c>
      <c r="C961">
        <v>1</v>
      </c>
      <c r="D961">
        <v>0.97</v>
      </c>
      <c r="E961">
        <v>0.96640000000000004</v>
      </c>
      <c r="F961">
        <v>0.96640000000000004</v>
      </c>
    </row>
    <row r="962" spans="1:6" x14ac:dyDescent="0.25">
      <c r="A962" s="56">
        <v>241901</v>
      </c>
      <c r="B962" t="s">
        <v>106</v>
      </c>
      <c r="C962">
        <v>1.04</v>
      </c>
      <c r="D962">
        <v>0.97</v>
      </c>
      <c r="E962">
        <v>0.96640000000000004</v>
      </c>
      <c r="F962">
        <v>0.96640000000000004</v>
      </c>
    </row>
    <row r="963" spans="1:6" x14ac:dyDescent="0.25">
      <c r="A963" s="56">
        <v>241902</v>
      </c>
      <c r="B963" t="s">
        <v>105</v>
      </c>
      <c r="C963">
        <v>1.17</v>
      </c>
      <c r="D963">
        <v>1.0683</v>
      </c>
      <c r="E963">
        <v>1.0547</v>
      </c>
      <c r="F963">
        <v>1.0547</v>
      </c>
    </row>
    <row r="964" spans="1:6" x14ac:dyDescent="0.25">
      <c r="A964" s="56">
        <v>241903</v>
      </c>
      <c r="B964" t="s">
        <v>104</v>
      </c>
      <c r="C964">
        <v>1.17</v>
      </c>
      <c r="D964">
        <v>1.0684</v>
      </c>
      <c r="E964">
        <v>1.0547</v>
      </c>
      <c r="F964">
        <v>1.0547</v>
      </c>
    </row>
    <row r="965" spans="1:6" x14ac:dyDescent="0.25">
      <c r="A965" s="56">
        <v>241904</v>
      </c>
      <c r="B965" t="s">
        <v>103</v>
      </c>
      <c r="C965">
        <v>1.0900000000000001</v>
      </c>
      <c r="D965">
        <v>1.0165</v>
      </c>
      <c r="E965">
        <v>1.0028000000000001</v>
      </c>
      <c r="F965">
        <v>1.0028000000000001</v>
      </c>
    </row>
    <row r="966" spans="1:6" x14ac:dyDescent="0.25">
      <c r="A966" s="56">
        <v>241906</v>
      </c>
      <c r="B966" t="s">
        <v>102</v>
      </c>
      <c r="C966">
        <v>1.17</v>
      </c>
      <c r="D966">
        <v>1.0683</v>
      </c>
      <c r="E966">
        <v>1.0547</v>
      </c>
      <c r="F966">
        <v>1.0547</v>
      </c>
    </row>
    <row r="967" spans="1:6" x14ac:dyDescent="0.25">
      <c r="A967" s="56">
        <v>242902</v>
      </c>
      <c r="B967" t="s">
        <v>101</v>
      </c>
      <c r="C967">
        <v>1.04</v>
      </c>
      <c r="D967">
        <v>0.97</v>
      </c>
      <c r="E967">
        <v>0.96640000000000004</v>
      </c>
      <c r="F967">
        <v>0.96640000000000004</v>
      </c>
    </row>
    <row r="968" spans="1:6" x14ac:dyDescent="0.25">
      <c r="A968" s="56">
        <v>242903</v>
      </c>
      <c r="B968" t="s">
        <v>100</v>
      </c>
      <c r="C968">
        <v>1.04</v>
      </c>
      <c r="D968">
        <v>0.97</v>
      </c>
      <c r="E968">
        <v>0.96640000000000004</v>
      </c>
      <c r="F968">
        <v>0.96640000000000004</v>
      </c>
    </row>
    <row r="969" spans="1:6" x14ac:dyDescent="0.25">
      <c r="A969" s="56">
        <v>242905</v>
      </c>
      <c r="B969" t="s">
        <v>99</v>
      </c>
      <c r="C969">
        <v>0.70660000000000001</v>
      </c>
      <c r="D969">
        <v>0.97</v>
      </c>
      <c r="E969">
        <v>0.96640000000000004</v>
      </c>
      <c r="F969">
        <v>0.96640000000000004</v>
      </c>
    </row>
    <row r="970" spans="1:6" x14ac:dyDescent="0.25">
      <c r="A970" s="56">
        <v>242906</v>
      </c>
      <c r="B970" t="s">
        <v>98</v>
      </c>
      <c r="C970">
        <v>1.04</v>
      </c>
      <c r="D970">
        <v>0.97</v>
      </c>
      <c r="E970">
        <v>0.96640000000000004</v>
      </c>
      <c r="F970">
        <v>0.96640000000000004</v>
      </c>
    </row>
    <row r="971" spans="1:6" x14ac:dyDescent="0.25">
      <c r="A971" s="56">
        <v>243901</v>
      </c>
      <c r="B971" t="s">
        <v>97</v>
      </c>
      <c r="C971">
        <v>1.17</v>
      </c>
      <c r="D971">
        <v>1.0684</v>
      </c>
      <c r="E971">
        <v>1.0544</v>
      </c>
      <c r="F971">
        <v>1.0544</v>
      </c>
    </row>
    <row r="972" spans="1:6" x14ac:dyDescent="0.25">
      <c r="A972" s="56">
        <v>243902</v>
      </c>
      <c r="B972" t="s">
        <v>96</v>
      </c>
      <c r="C972">
        <v>1.17</v>
      </c>
      <c r="D972">
        <v>1.0683</v>
      </c>
      <c r="E972">
        <v>1.0547</v>
      </c>
      <c r="F972">
        <v>1.0547</v>
      </c>
    </row>
    <row r="973" spans="1:6" x14ac:dyDescent="0.25">
      <c r="A973" s="56">
        <v>243903</v>
      </c>
      <c r="B973" t="s">
        <v>95</v>
      </c>
      <c r="C973">
        <v>1.17</v>
      </c>
      <c r="D973">
        <v>1.0684</v>
      </c>
      <c r="E973">
        <v>1.0537000000000001</v>
      </c>
      <c r="F973">
        <v>1.0537000000000001</v>
      </c>
    </row>
    <row r="974" spans="1:6" x14ac:dyDescent="0.25">
      <c r="A974" s="56">
        <v>243905</v>
      </c>
      <c r="B974" t="s">
        <v>94</v>
      </c>
      <c r="C974">
        <v>1.04</v>
      </c>
      <c r="D974">
        <v>0.97</v>
      </c>
      <c r="E974">
        <v>0.96640000000000004</v>
      </c>
      <c r="F974">
        <v>0.96640000000000004</v>
      </c>
    </row>
    <row r="975" spans="1:6" x14ac:dyDescent="0.25">
      <c r="A975" s="56">
        <v>243906</v>
      </c>
      <c r="B975" t="s">
        <v>93</v>
      </c>
      <c r="C975">
        <v>1.17</v>
      </c>
      <c r="D975">
        <v>1.0684</v>
      </c>
      <c r="E975">
        <v>1.0547</v>
      </c>
      <c r="F975">
        <v>1.0547</v>
      </c>
    </row>
    <row r="976" spans="1:6" x14ac:dyDescent="0.25">
      <c r="A976" s="56">
        <v>244901</v>
      </c>
      <c r="B976" t="s">
        <v>92</v>
      </c>
      <c r="C976">
        <v>1.17</v>
      </c>
      <c r="D976">
        <v>1.0683</v>
      </c>
      <c r="E976">
        <v>1.0547</v>
      </c>
      <c r="F976">
        <v>1.0547</v>
      </c>
    </row>
    <row r="977" spans="1:6" x14ac:dyDescent="0.25">
      <c r="A977" s="56">
        <v>244903</v>
      </c>
      <c r="B977" t="s">
        <v>91</v>
      </c>
      <c r="C977">
        <v>1.04</v>
      </c>
      <c r="D977">
        <v>0.97</v>
      </c>
      <c r="E977">
        <v>0.96640000000000004</v>
      </c>
      <c r="F977">
        <v>0.96640000000000004</v>
      </c>
    </row>
    <row r="978" spans="1:6" x14ac:dyDescent="0.25">
      <c r="A978" s="56">
        <v>244905</v>
      </c>
      <c r="B978" t="s">
        <v>42</v>
      </c>
      <c r="C978">
        <v>1.1422000000000001</v>
      </c>
      <c r="D978">
        <v>1.0503</v>
      </c>
      <c r="E978">
        <v>1.0367</v>
      </c>
      <c r="F978">
        <v>1.0367</v>
      </c>
    </row>
    <row r="979" spans="1:6" x14ac:dyDescent="0.25">
      <c r="A979" s="56">
        <v>245901</v>
      </c>
      <c r="B979" t="s">
        <v>41</v>
      </c>
      <c r="C979">
        <v>1.17</v>
      </c>
      <c r="D979">
        <v>1.0683</v>
      </c>
      <c r="E979">
        <v>1.0547</v>
      </c>
      <c r="F979">
        <v>1.0547</v>
      </c>
    </row>
    <row r="980" spans="1:6" x14ac:dyDescent="0.25">
      <c r="A980" s="56">
        <v>245903</v>
      </c>
      <c r="B980" t="s">
        <v>39</v>
      </c>
      <c r="C980">
        <v>1.17</v>
      </c>
      <c r="D980">
        <v>1.0683</v>
      </c>
      <c r="E980">
        <v>1.0547</v>
      </c>
      <c r="F980">
        <v>1.0547</v>
      </c>
    </row>
    <row r="981" spans="1:6" x14ac:dyDescent="0.25">
      <c r="A981" s="56">
        <v>246902</v>
      </c>
      <c r="B981" t="s">
        <v>37</v>
      </c>
      <c r="C981">
        <v>1.17</v>
      </c>
      <c r="D981">
        <v>1.0683</v>
      </c>
      <c r="E981">
        <v>0.99990000000000001</v>
      </c>
      <c r="F981">
        <v>0.99990000000000001</v>
      </c>
    </row>
    <row r="982" spans="1:6" x14ac:dyDescent="0.25">
      <c r="A982" s="56">
        <v>246904</v>
      </c>
      <c r="B982" t="s">
        <v>36</v>
      </c>
      <c r="C982">
        <v>1.08</v>
      </c>
      <c r="D982">
        <v>1.01</v>
      </c>
      <c r="E982">
        <v>0.97810000000000008</v>
      </c>
      <c r="F982">
        <v>0.97810000000000008</v>
      </c>
    </row>
    <row r="983" spans="1:6" x14ac:dyDescent="0.25">
      <c r="A983" s="56">
        <v>246905</v>
      </c>
      <c r="B983" t="s">
        <v>35</v>
      </c>
      <c r="C983">
        <v>1.105</v>
      </c>
      <c r="D983">
        <v>1.0262</v>
      </c>
      <c r="E983">
        <v>1.0125999999999999</v>
      </c>
      <c r="F983">
        <v>1.0125999999999999</v>
      </c>
    </row>
    <row r="984" spans="1:6" x14ac:dyDescent="0.25">
      <c r="A984" s="56">
        <v>246906</v>
      </c>
      <c r="B984" t="s">
        <v>34</v>
      </c>
      <c r="C984">
        <v>1.17</v>
      </c>
      <c r="D984">
        <v>1.0683</v>
      </c>
      <c r="E984">
        <v>1.0065</v>
      </c>
      <c r="F984">
        <v>1.0065</v>
      </c>
    </row>
    <row r="985" spans="1:6" x14ac:dyDescent="0.25">
      <c r="A985" s="56">
        <v>246907</v>
      </c>
      <c r="B985" t="s">
        <v>33</v>
      </c>
      <c r="C985">
        <v>1.04</v>
      </c>
      <c r="D985">
        <v>0.97</v>
      </c>
      <c r="E985">
        <v>0.92660000000000009</v>
      </c>
      <c r="F985">
        <v>0.92660000000000009</v>
      </c>
    </row>
    <row r="986" spans="1:6" x14ac:dyDescent="0.25">
      <c r="A986" s="56">
        <v>246908</v>
      </c>
      <c r="B986" t="s">
        <v>32</v>
      </c>
      <c r="C986">
        <v>1.04</v>
      </c>
      <c r="D986">
        <v>0.97</v>
      </c>
      <c r="E986">
        <v>0.86470000000000002</v>
      </c>
      <c r="F986">
        <v>0.86470000000000002</v>
      </c>
    </row>
    <row r="987" spans="1:6" x14ac:dyDescent="0.25">
      <c r="A987" s="56">
        <v>246909</v>
      </c>
      <c r="B987" t="s">
        <v>31</v>
      </c>
      <c r="C987">
        <v>1.04</v>
      </c>
      <c r="D987">
        <v>0.97</v>
      </c>
      <c r="E987">
        <v>0.95640000000000003</v>
      </c>
      <c r="F987">
        <v>0.95640000000000003</v>
      </c>
    </row>
    <row r="988" spans="1:6" x14ac:dyDescent="0.25">
      <c r="A988" s="56">
        <v>246911</v>
      </c>
      <c r="B988" t="s">
        <v>30</v>
      </c>
      <c r="C988">
        <v>1.17</v>
      </c>
      <c r="D988">
        <v>1.0683</v>
      </c>
      <c r="E988">
        <v>1.0307999999999999</v>
      </c>
      <c r="F988">
        <v>1.0307999999999999</v>
      </c>
    </row>
    <row r="989" spans="1:6" x14ac:dyDescent="0.25">
      <c r="A989" s="56">
        <v>246912</v>
      </c>
      <c r="B989" t="s">
        <v>29</v>
      </c>
      <c r="C989">
        <v>1.17</v>
      </c>
      <c r="D989">
        <v>1.0683</v>
      </c>
      <c r="E989">
        <v>1.0547</v>
      </c>
      <c r="F989">
        <v>1.0547</v>
      </c>
    </row>
    <row r="990" spans="1:6" x14ac:dyDescent="0.25">
      <c r="A990" s="56">
        <v>246913</v>
      </c>
      <c r="B990" t="s">
        <v>28</v>
      </c>
      <c r="C990">
        <v>1.04</v>
      </c>
      <c r="D990">
        <v>0.97</v>
      </c>
      <c r="E990">
        <v>0.95340000000000003</v>
      </c>
      <c r="F990">
        <v>0.95340000000000003</v>
      </c>
    </row>
    <row r="991" spans="1:6" x14ac:dyDescent="0.25">
      <c r="A991" s="56">
        <v>246914</v>
      </c>
      <c r="B991" t="s">
        <v>27</v>
      </c>
      <c r="C991">
        <v>1.0401</v>
      </c>
      <c r="D991">
        <v>0.97</v>
      </c>
      <c r="E991">
        <v>0.92170000000000007</v>
      </c>
      <c r="F991">
        <v>0.92170000000000007</v>
      </c>
    </row>
    <row r="992" spans="1:6" x14ac:dyDescent="0.25">
      <c r="A992" s="56">
        <v>247901</v>
      </c>
      <c r="B992" t="s">
        <v>26</v>
      </c>
      <c r="C992">
        <v>1.04</v>
      </c>
      <c r="D992">
        <v>0.97</v>
      </c>
      <c r="E992">
        <v>0.93049999999999999</v>
      </c>
      <c r="F992">
        <v>0.93049999999999999</v>
      </c>
    </row>
    <row r="993" spans="1:6" x14ac:dyDescent="0.25">
      <c r="A993" s="56">
        <v>247903</v>
      </c>
      <c r="B993" t="s">
        <v>25</v>
      </c>
      <c r="C993">
        <v>1.04</v>
      </c>
      <c r="D993">
        <v>0.97</v>
      </c>
      <c r="E993">
        <v>0.93370000000000009</v>
      </c>
      <c r="F993">
        <v>0.93370000000000009</v>
      </c>
    </row>
    <row r="994" spans="1:6" x14ac:dyDescent="0.25">
      <c r="A994" s="56">
        <v>247904</v>
      </c>
      <c r="B994" t="s">
        <v>24</v>
      </c>
      <c r="C994">
        <v>1.04</v>
      </c>
      <c r="D994">
        <v>0.97</v>
      </c>
      <c r="E994">
        <v>0.96640000000000004</v>
      </c>
      <c r="F994">
        <v>0.96640000000000004</v>
      </c>
    </row>
    <row r="995" spans="1:6" x14ac:dyDescent="0.25">
      <c r="A995" s="56">
        <v>247906</v>
      </c>
      <c r="B995" t="s">
        <v>23</v>
      </c>
      <c r="C995">
        <v>1.04</v>
      </c>
      <c r="D995">
        <v>0.97</v>
      </c>
      <c r="E995">
        <v>0.96640000000000004</v>
      </c>
      <c r="F995">
        <v>0.96640000000000004</v>
      </c>
    </row>
    <row r="996" spans="1:6" x14ac:dyDescent="0.25">
      <c r="A996" s="56">
        <v>248901</v>
      </c>
      <c r="B996" t="s">
        <v>22</v>
      </c>
      <c r="C996">
        <v>1.0927</v>
      </c>
      <c r="D996">
        <v>1.0182</v>
      </c>
      <c r="E996">
        <v>1.0045999999999999</v>
      </c>
      <c r="F996">
        <v>1.0045999999999999</v>
      </c>
    </row>
    <row r="997" spans="1:6" x14ac:dyDescent="0.25">
      <c r="A997" s="56">
        <v>248902</v>
      </c>
      <c r="B997" t="s">
        <v>21</v>
      </c>
      <c r="C997">
        <v>1.04</v>
      </c>
      <c r="D997">
        <v>0.97</v>
      </c>
      <c r="E997">
        <v>0.90950000000000009</v>
      </c>
      <c r="F997">
        <v>0.90950000000000009</v>
      </c>
    </row>
    <row r="998" spans="1:6" x14ac:dyDescent="0.25">
      <c r="A998" s="56">
        <v>249901</v>
      </c>
      <c r="B998" t="s">
        <v>20</v>
      </c>
      <c r="C998">
        <v>1.17</v>
      </c>
      <c r="D998">
        <v>1.0683</v>
      </c>
      <c r="E998">
        <v>1.0547</v>
      </c>
      <c r="F998">
        <v>1.0547</v>
      </c>
    </row>
    <row r="999" spans="1:6" x14ac:dyDescent="0.25">
      <c r="A999" s="56">
        <v>249902</v>
      </c>
      <c r="B999" t="s">
        <v>19</v>
      </c>
      <c r="C999">
        <v>1.04</v>
      </c>
      <c r="D999">
        <v>0.97</v>
      </c>
      <c r="E999">
        <v>0.96640000000000004</v>
      </c>
      <c r="F999">
        <v>0.96640000000000004</v>
      </c>
    </row>
    <row r="1000" spans="1:6" x14ac:dyDescent="0.25">
      <c r="A1000" s="56">
        <v>249903</v>
      </c>
      <c r="B1000" t="s">
        <v>18</v>
      </c>
      <c r="C1000">
        <v>1.04</v>
      </c>
      <c r="D1000">
        <v>0.97</v>
      </c>
      <c r="E1000">
        <v>0.96640000000000004</v>
      </c>
      <c r="F1000">
        <v>0.96640000000000004</v>
      </c>
    </row>
    <row r="1001" spans="1:6" x14ac:dyDescent="0.25">
      <c r="A1001" s="56">
        <v>249904</v>
      </c>
      <c r="B1001" t="s">
        <v>17</v>
      </c>
      <c r="C1001">
        <v>1.04</v>
      </c>
      <c r="D1001">
        <v>0.97</v>
      </c>
      <c r="E1001">
        <v>0.96640000000000004</v>
      </c>
      <c r="F1001">
        <v>0.96640000000000004</v>
      </c>
    </row>
    <row r="1002" spans="1:6" x14ac:dyDescent="0.25">
      <c r="A1002" s="56">
        <v>249905</v>
      </c>
      <c r="B1002" t="s">
        <v>16</v>
      </c>
      <c r="C1002">
        <v>1.04</v>
      </c>
      <c r="D1002">
        <v>0.97</v>
      </c>
      <c r="E1002">
        <v>0.96640000000000004</v>
      </c>
      <c r="F1002">
        <v>0.96640000000000004</v>
      </c>
    </row>
    <row r="1003" spans="1:6" x14ac:dyDescent="0.25">
      <c r="A1003" s="56">
        <v>249906</v>
      </c>
      <c r="B1003" t="s">
        <v>15</v>
      </c>
      <c r="C1003">
        <v>1.04</v>
      </c>
      <c r="D1003">
        <v>0.97</v>
      </c>
      <c r="E1003">
        <v>0.96640000000000004</v>
      </c>
      <c r="F1003">
        <v>0.96640000000000004</v>
      </c>
    </row>
    <row r="1004" spans="1:6" x14ac:dyDescent="0.25">
      <c r="A1004" s="56">
        <v>249908</v>
      </c>
      <c r="B1004" t="s">
        <v>14</v>
      </c>
      <c r="C1004">
        <v>1.06</v>
      </c>
      <c r="D1004">
        <v>0.99</v>
      </c>
      <c r="E1004">
        <v>0.97640000000000005</v>
      </c>
      <c r="F1004">
        <v>0.97640000000000005</v>
      </c>
    </row>
    <row r="1005" spans="1:6" x14ac:dyDescent="0.25">
      <c r="A1005" s="56">
        <v>250902</v>
      </c>
      <c r="B1005" t="s">
        <v>13</v>
      </c>
      <c r="C1005">
        <v>1.04</v>
      </c>
      <c r="D1005">
        <v>0.97</v>
      </c>
      <c r="E1005">
        <v>0.96640000000000004</v>
      </c>
      <c r="F1005">
        <v>0.96640000000000004</v>
      </c>
    </row>
    <row r="1006" spans="1:6" x14ac:dyDescent="0.25">
      <c r="A1006" s="56">
        <v>250903</v>
      </c>
      <c r="B1006" t="s">
        <v>12</v>
      </c>
      <c r="C1006">
        <v>1.17</v>
      </c>
      <c r="D1006">
        <v>1.0683</v>
      </c>
      <c r="E1006">
        <v>1.0437000000000001</v>
      </c>
      <c r="F1006">
        <v>1.0437000000000001</v>
      </c>
    </row>
    <row r="1007" spans="1:6" x14ac:dyDescent="0.25">
      <c r="A1007" s="56">
        <v>250904</v>
      </c>
      <c r="B1007" t="s">
        <v>11</v>
      </c>
      <c r="C1007">
        <v>1.17</v>
      </c>
      <c r="D1007">
        <v>1.0683</v>
      </c>
      <c r="E1007">
        <v>1.0517000000000001</v>
      </c>
      <c r="F1007">
        <v>1.0517000000000001</v>
      </c>
    </row>
    <row r="1008" spans="1:6" x14ac:dyDescent="0.25">
      <c r="A1008" s="56">
        <v>250905</v>
      </c>
      <c r="B1008" t="s">
        <v>10</v>
      </c>
      <c r="C1008">
        <v>1.04</v>
      </c>
      <c r="D1008">
        <v>0.97</v>
      </c>
      <c r="E1008">
        <v>0.87470000000000003</v>
      </c>
      <c r="F1008">
        <v>0.87470000000000003</v>
      </c>
    </row>
    <row r="1009" spans="1:6" x14ac:dyDescent="0.25">
      <c r="A1009" s="56">
        <v>250907</v>
      </c>
      <c r="B1009" t="s">
        <v>8</v>
      </c>
      <c r="C1009">
        <v>1.17</v>
      </c>
      <c r="D1009">
        <v>1.0683</v>
      </c>
      <c r="E1009">
        <v>1.0547</v>
      </c>
      <c r="F1009">
        <v>1.0547</v>
      </c>
    </row>
    <row r="1010" spans="1:6" x14ac:dyDescent="0.25">
      <c r="A1010" s="56">
        <v>251901</v>
      </c>
      <c r="B1010" t="s">
        <v>7</v>
      </c>
      <c r="C1010">
        <v>1.04</v>
      </c>
      <c r="D1010">
        <v>0.97</v>
      </c>
      <c r="E1010">
        <v>0.96640000000000004</v>
      </c>
      <c r="F1010">
        <v>0.96640000000000004</v>
      </c>
    </row>
    <row r="1011" spans="1:6" x14ac:dyDescent="0.25">
      <c r="A1011" s="56">
        <v>251902</v>
      </c>
      <c r="B1011" t="s">
        <v>6</v>
      </c>
      <c r="C1011">
        <v>1.04</v>
      </c>
      <c r="D1011">
        <v>0.97</v>
      </c>
      <c r="E1011">
        <v>0.96640000000000004</v>
      </c>
      <c r="F1011">
        <v>0.96640000000000004</v>
      </c>
    </row>
    <row r="1012" spans="1:6" x14ac:dyDescent="0.25">
      <c r="A1012" s="56">
        <v>252901</v>
      </c>
      <c r="B1012" t="s">
        <v>5</v>
      </c>
      <c r="C1012">
        <v>1.04</v>
      </c>
      <c r="D1012">
        <v>0.97</v>
      </c>
      <c r="E1012">
        <v>0.96640000000000004</v>
      </c>
      <c r="F1012">
        <v>0.96640000000000004</v>
      </c>
    </row>
    <row r="1013" spans="1:6" x14ac:dyDescent="0.25">
      <c r="A1013" s="56">
        <v>252902</v>
      </c>
      <c r="B1013" t="s">
        <v>4</v>
      </c>
      <c r="C1013">
        <v>1.17</v>
      </c>
      <c r="D1013">
        <v>1.0683</v>
      </c>
      <c r="E1013">
        <v>1.05</v>
      </c>
      <c r="F1013">
        <v>1.05</v>
      </c>
    </row>
    <row r="1014" spans="1:6" x14ac:dyDescent="0.25">
      <c r="A1014" s="56">
        <v>252903</v>
      </c>
      <c r="B1014" t="s">
        <v>3</v>
      </c>
      <c r="C1014">
        <v>1.17</v>
      </c>
      <c r="D1014">
        <v>1.0683</v>
      </c>
      <c r="E1014">
        <v>1.0547</v>
      </c>
      <c r="F1014">
        <v>1.0547</v>
      </c>
    </row>
    <row r="1015" spans="1:6" x14ac:dyDescent="0.25">
      <c r="A1015" s="56">
        <v>253901</v>
      </c>
      <c r="B1015" t="s">
        <v>2</v>
      </c>
      <c r="C1015">
        <v>1.04</v>
      </c>
      <c r="D1015">
        <v>0.97</v>
      </c>
      <c r="E1015">
        <v>0.96640000000000004</v>
      </c>
      <c r="F1015">
        <v>0.96640000000000004</v>
      </c>
    </row>
    <row r="1016" spans="1:6" x14ac:dyDescent="0.25">
      <c r="A1016" s="56">
        <v>254901</v>
      </c>
      <c r="B1016" t="s">
        <v>1</v>
      </c>
      <c r="C1016">
        <v>1.04</v>
      </c>
      <c r="D1016">
        <v>0.97</v>
      </c>
      <c r="E1016">
        <v>0.92290000000000005</v>
      </c>
      <c r="F1016">
        <v>0.92290000000000005</v>
      </c>
    </row>
    <row r="1017" spans="1:6" x14ac:dyDescent="0.25">
      <c r="A1017" s="56">
        <v>254902</v>
      </c>
      <c r="B1017" t="s">
        <v>0</v>
      </c>
      <c r="C1017">
        <v>1.17</v>
      </c>
      <c r="D1017">
        <v>1.0683</v>
      </c>
      <c r="E1017">
        <v>0.96300000000000008</v>
      </c>
      <c r="F1017">
        <v>0.96300000000000008</v>
      </c>
    </row>
  </sheetData>
  <autoFilter ref="A1:F1017"/>
  <sortState ref="A2:E1017">
    <sortCondition ref="A2:A1017"/>
  </sortState>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workbookViewId="0">
      <selection activeCell="E10" sqref="E10"/>
    </sheetView>
  </sheetViews>
  <sheetFormatPr defaultColWidth="8.7109375" defaultRowHeight="15" x14ac:dyDescent="0.25"/>
  <cols>
    <col min="1" max="1" width="11.28515625" bestFit="1" customWidth="1"/>
    <col min="2" max="2" width="30.28515625" bestFit="1" customWidth="1"/>
    <col min="3" max="3" width="20.140625" bestFit="1" customWidth="1"/>
  </cols>
  <sheetData>
    <row r="1" spans="1:3" x14ac:dyDescent="0.25">
      <c r="A1" t="s">
        <v>1007</v>
      </c>
      <c r="B1" t="s">
        <v>1006</v>
      </c>
      <c r="C1" t="s">
        <v>1005</v>
      </c>
    </row>
    <row r="2" spans="1:3" x14ac:dyDescent="0.25">
      <c r="A2">
        <v>42903</v>
      </c>
      <c r="B2" t="s">
        <v>893</v>
      </c>
      <c r="C2">
        <v>0.96640000000000004</v>
      </c>
    </row>
    <row r="3" spans="1:3" x14ac:dyDescent="0.25">
      <c r="A3">
        <v>73901</v>
      </c>
      <c r="B3" t="s">
        <v>765</v>
      </c>
      <c r="C3">
        <v>0.9507000000000001</v>
      </c>
    </row>
    <row r="4" spans="1:3" x14ac:dyDescent="0.25">
      <c r="A4">
        <v>117904</v>
      </c>
      <c r="B4" t="s">
        <v>551</v>
      </c>
      <c r="C4">
        <v>0.94720000000000004</v>
      </c>
    </row>
    <row r="5" spans="1:3" x14ac:dyDescent="0.25">
      <c r="A5">
        <v>136901</v>
      </c>
      <c r="B5" t="s">
        <v>488</v>
      </c>
      <c r="C5">
        <v>0.87</v>
      </c>
    </row>
    <row r="6" spans="1:3" x14ac:dyDescent="0.25">
      <c r="A6">
        <v>177901</v>
      </c>
      <c r="B6" t="s">
        <v>336</v>
      </c>
      <c r="C6">
        <v>1.0415000000000001</v>
      </c>
    </row>
    <row r="7" spans="1:3" x14ac:dyDescent="0.25">
      <c r="A7">
        <v>225902</v>
      </c>
      <c r="B7" t="s">
        <v>168</v>
      </c>
      <c r="C7">
        <v>0.9627</v>
      </c>
    </row>
    <row r="8" spans="1:3" x14ac:dyDescent="0.25">
      <c r="A8">
        <v>237904</v>
      </c>
      <c r="B8" t="s">
        <v>115</v>
      </c>
      <c r="C8">
        <v>0.96640000000000004</v>
      </c>
    </row>
    <row r="9" spans="1:3" x14ac:dyDescent="0.25">
      <c r="A9">
        <v>245902</v>
      </c>
      <c r="B9" t="s">
        <v>40</v>
      </c>
      <c r="C9">
        <v>1.0547</v>
      </c>
    </row>
    <row r="10" spans="1:3" x14ac:dyDescent="0.25">
      <c r="A10">
        <v>115901</v>
      </c>
      <c r="B10" t="s">
        <v>566</v>
      </c>
      <c r="C10">
        <v>0.95640000000000003</v>
      </c>
    </row>
    <row r="11" spans="1:3" x14ac:dyDescent="0.25">
      <c r="A11">
        <v>164901</v>
      </c>
      <c r="B11" t="s">
        <v>388</v>
      </c>
      <c r="C11">
        <v>0.96640000000000004</v>
      </c>
    </row>
    <row r="12" spans="1:3" x14ac:dyDescent="0.25">
      <c r="A12">
        <v>209902</v>
      </c>
      <c r="B12" t="s">
        <v>222</v>
      </c>
      <c r="C12">
        <v>0.96640000000000004</v>
      </c>
    </row>
    <row r="13" spans="1:3" x14ac:dyDescent="0.25">
      <c r="A13">
        <v>119903</v>
      </c>
      <c r="B13" t="s">
        <v>546</v>
      </c>
      <c r="C13">
        <v>0.95640000000000003</v>
      </c>
    </row>
    <row r="14" spans="1:3" x14ac:dyDescent="0.25">
      <c r="A14">
        <v>99902</v>
      </c>
      <c r="B14" t="s">
        <v>667</v>
      </c>
      <c r="C14">
        <v>0.9042</v>
      </c>
    </row>
    <row r="15" spans="1:3" x14ac:dyDescent="0.25">
      <c r="A15">
        <v>66005</v>
      </c>
      <c r="B15" t="s">
        <v>803</v>
      </c>
      <c r="C15">
        <v>0.95640000000000003</v>
      </c>
    </row>
    <row r="16" spans="1:3" x14ac:dyDescent="0.25">
      <c r="A16">
        <v>198906</v>
      </c>
      <c r="B16" t="s">
        <v>258</v>
      </c>
      <c r="C16">
        <v>0.94259999999999999</v>
      </c>
    </row>
    <row r="17" spans="1:3" x14ac:dyDescent="0.25">
      <c r="A17">
        <v>225907</v>
      </c>
      <c r="B17" t="s">
        <v>166</v>
      </c>
      <c r="C17">
        <v>0.93500000000000005</v>
      </c>
    </row>
    <row r="18" spans="1:3" x14ac:dyDescent="0.25">
      <c r="A18">
        <v>146904</v>
      </c>
      <c r="B18" t="s">
        <v>452</v>
      </c>
      <c r="C18">
        <v>0.92749999999999999</v>
      </c>
    </row>
    <row r="19" spans="1:3" x14ac:dyDescent="0.25">
      <c r="A19">
        <v>38901</v>
      </c>
      <c r="B19" t="s">
        <v>902</v>
      </c>
      <c r="C19">
        <v>0.92320000000000002</v>
      </c>
    </row>
    <row r="20" spans="1:3" x14ac:dyDescent="0.25">
      <c r="A20">
        <v>184911</v>
      </c>
      <c r="B20" t="s">
        <v>295</v>
      </c>
      <c r="C20">
        <v>0.92870000000000008</v>
      </c>
    </row>
    <row r="21" spans="1:3" x14ac:dyDescent="0.25">
      <c r="A21">
        <v>84908</v>
      </c>
      <c r="B21" t="s">
        <v>725</v>
      </c>
      <c r="C21">
        <v>0.88540000000000008</v>
      </c>
    </row>
    <row r="22" spans="1:3" x14ac:dyDescent="0.25">
      <c r="A22">
        <v>229904</v>
      </c>
      <c r="B22" t="s">
        <v>146</v>
      </c>
      <c r="C22">
        <v>1.0547</v>
      </c>
    </row>
    <row r="23" spans="1:3" x14ac:dyDescent="0.25">
      <c r="A23">
        <v>75901</v>
      </c>
      <c r="B23" t="s">
        <v>753</v>
      </c>
      <c r="C23">
        <v>1.0547</v>
      </c>
    </row>
    <row r="24" spans="1:3" x14ac:dyDescent="0.25">
      <c r="A24">
        <v>79906</v>
      </c>
      <c r="B24" t="s">
        <v>742</v>
      </c>
      <c r="C24">
        <v>1.0387</v>
      </c>
    </row>
    <row r="25" spans="1:3" x14ac:dyDescent="0.25">
      <c r="A25">
        <v>184902</v>
      </c>
      <c r="B25" t="s">
        <v>301</v>
      </c>
      <c r="C25">
        <v>1.0055000000000001</v>
      </c>
    </row>
    <row r="26" spans="1:3" x14ac:dyDescent="0.25">
      <c r="A26">
        <v>57907</v>
      </c>
      <c r="B26" t="s">
        <v>841</v>
      </c>
      <c r="C26">
        <v>0.9859</v>
      </c>
    </row>
    <row r="27" spans="1:3" x14ac:dyDescent="0.25">
      <c r="A27">
        <v>245904</v>
      </c>
      <c r="B27" t="s">
        <v>38</v>
      </c>
      <c r="C27">
        <v>1.0014000000000001</v>
      </c>
    </row>
    <row r="28" spans="1:3" x14ac:dyDescent="0.25">
      <c r="A28">
        <v>214903</v>
      </c>
      <c r="B28" t="s">
        <v>203</v>
      </c>
      <c r="C28">
        <v>1.0436000000000001</v>
      </c>
    </row>
    <row r="29" spans="1:3" x14ac:dyDescent="0.25">
      <c r="A29">
        <v>182905</v>
      </c>
      <c r="B29" t="s">
        <v>307</v>
      </c>
      <c r="C29">
        <v>1.0376000000000001</v>
      </c>
    </row>
    <row r="30" spans="1:3" x14ac:dyDescent="0.25">
      <c r="A30">
        <v>101924</v>
      </c>
      <c r="B30" t="s">
        <v>643</v>
      </c>
      <c r="C30">
        <v>0.9951000000000001</v>
      </c>
    </row>
    <row r="31" spans="1:3" x14ac:dyDescent="0.25">
      <c r="A31">
        <v>121903</v>
      </c>
      <c r="B31" t="s">
        <v>541</v>
      </c>
      <c r="C31">
        <v>1.0016</v>
      </c>
    </row>
    <row r="32" spans="1:3" x14ac:dyDescent="0.25">
      <c r="A32">
        <v>250906</v>
      </c>
      <c r="B32" t="s">
        <v>9</v>
      </c>
      <c r="C32">
        <v>0.98340000000000005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98"/>
  <sheetViews>
    <sheetView workbookViewId="0">
      <pane xSplit="1" ySplit="1" topLeftCell="E16" activePane="bottomRight" state="frozen"/>
      <selection pane="topRight" activeCell="B1" sqref="B1"/>
      <selection pane="bottomLeft" activeCell="A2" sqref="A2"/>
      <selection pane="bottomRight" activeCell="G31" sqref="G31"/>
    </sheetView>
  </sheetViews>
  <sheetFormatPr defaultRowHeight="15" x14ac:dyDescent="0.25"/>
  <cols>
    <col min="1" max="1" width="11.140625" style="45" bestFit="1" customWidth="1"/>
    <col min="2" max="2" width="23" style="13" customWidth="1"/>
    <col min="3" max="3" width="13.42578125" style="13" customWidth="1"/>
    <col min="4" max="4" width="14.85546875" style="13" customWidth="1"/>
    <col min="5" max="5" width="17.5703125" style="13" customWidth="1"/>
    <col min="6" max="6" width="18.5703125" style="13" customWidth="1"/>
    <col min="7" max="8" width="18.7109375" style="34" customWidth="1"/>
    <col min="9" max="9" width="9.28515625" style="35" customWidth="1"/>
    <col min="10" max="12" width="14.85546875" style="13" customWidth="1"/>
    <col min="13" max="13" width="9.28515625" style="13" customWidth="1"/>
    <col min="14" max="14" width="17.5703125" style="13" customWidth="1"/>
    <col min="15" max="15" width="15.5703125" style="13" customWidth="1"/>
    <col min="16" max="16" width="18.5703125" style="13" customWidth="1"/>
    <col min="17" max="17" width="9.28515625" style="36" bestFit="1" customWidth="1"/>
    <col min="18" max="18" width="12.42578125" style="36" bestFit="1" customWidth="1"/>
    <col min="19" max="19" width="9.28515625" style="36" bestFit="1" customWidth="1"/>
    <col min="20" max="20" width="16" style="36" bestFit="1" customWidth="1"/>
    <col min="21" max="21" width="9" style="37" bestFit="1" customWidth="1"/>
    <col min="23" max="23" width="14.42578125" bestFit="1" customWidth="1"/>
  </cols>
  <sheetData>
    <row r="1" spans="1:23" s="1" customFormat="1" ht="60" x14ac:dyDescent="0.25">
      <c r="A1" s="44" t="s">
        <v>1021</v>
      </c>
      <c r="B1" s="29" t="s">
        <v>1027</v>
      </c>
      <c r="C1" s="29" t="s">
        <v>1028</v>
      </c>
      <c r="D1" s="29" t="s">
        <v>1029</v>
      </c>
      <c r="E1" s="29" t="s">
        <v>1030</v>
      </c>
      <c r="F1" s="29" t="s">
        <v>1031</v>
      </c>
      <c r="G1" s="29" t="s">
        <v>1032</v>
      </c>
      <c r="H1" s="29" t="s">
        <v>1033</v>
      </c>
      <c r="I1" s="30" t="s">
        <v>1034</v>
      </c>
      <c r="J1" s="29" t="s">
        <v>1035</v>
      </c>
      <c r="K1" s="29" t="s">
        <v>1036</v>
      </c>
      <c r="L1" s="29" t="s">
        <v>1037</v>
      </c>
      <c r="M1" s="29" t="s">
        <v>1038</v>
      </c>
      <c r="N1" s="29" t="s">
        <v>1039</v>
      </c>
      <c r="O1" s="29" t="s">
        <v>1040</v>
      </c>
      <c r="P1" s="29" t="s">
        <v>1041</v>
      </c>
      <c r="Q1" s="31" t="s">
        <v>1042</v>
      </c>
      <c r="R1" s="31" t="s">
        <v>1043</v>
      </c>
      <c r="S1" s="31" t="s">
        <v>1044</v>
      </c>
      <c r="T1" s="31" t="s">
        <v>1045</v>
      </c>
      <c r="U1" s="31" t="s">
        <v>1046</v>
      </c>
      <c r="V1" s="32" t="s">
        <v>1047</v>
      </c>
      <c r="W1" s="33" t="s">
        <v>1048</v>
      </c>
    </row>
    <row r="2" spans="1:23" x14ac:dyDescent="0.25">
      <c r="A2" s="45">
        <v>156905</v>
      </c>
      <c r="B2" s="13" t="s">
        <v>423</v>
      </c>
      <c r="C2" s="13" t="s">
        <v>1049</v>
      </c>
      <c r="D2" s="13">
        <v>44036.564849537041</v>
      </c>
      <c r="E2" s="13">
        <v>2458600</v>
      </c>
      <c r="F2" s="13">
        <v>3051257968</v>
      </c>
      <c r="G2" s="34">
        <v>3044771160</v>
      </c>
      <c r="H2" s="34">
        <v>4452843790</v>
      </c>
      <c r="I2" s="35">
        <v>0.46200000000000002</v>
      </c>
      <c r="J2" s="13">
        <v>0</v>
      </c>
      <c r="K2" s="13">
        <v>0</v>
      </c>
      <c r="L2" s="13">
        <v>0</v>
      </c>
      <c r="M2" s="13">
        <v>0.46200000000000002</v>
      </c>
      <c r="N2" s="13">
        <v>2663290</v>
      </c>
      <c r="O2" s="13">
        <v>204690</v>
      </c>
      <c r="P2" s="13">
        <v>4461398157</v>
      </c>
      <c r="Q2" s="36">
        <v>0.93</v>
      </c>
      <c r="R2" s="36">
        <v>0.65190000000000003</v>
      </c>
      <c r="S2" s="36">
        <v>0.91639999999999999</v>
      </c>
      <c r="T2" s="36">
        <v>0.82469999999999999</v>
      </c>
      <c r="U2" s="37">
        <v>0.82469999999999999</v>
      </c>
      <c r="V2" s="36">
        <f t="shared" ref="V2:V65" si="0">MIN(R2,S2)-U2</f>
        <v>-0.17279999999999995</v>
      </c>
      <c r="W2" s="13">
        <f t="shared" ref="W2:W65" si="1">V2*(P2/100)</f>
        <v>-7709296.0152959982</v>
      </c>
    </row>
    <row r="3" spans="1:23" x14ac:dyDescent="0.25">
      <c r="A3" s="45">
        <v>231902</v>
      </c>
      <c r="B3" s="13" t="s">
        <v>135</v>
      </c>
      <c r="C3" s="13" t="s">
        <v>1049</v>
      </c>
      <c r="D3" s="13">
        <v>44043.351736111108</v>
      </c>
      <c r="E3" s="13">
        <v>0</v>
      </c>
      <c r="F3" s="13">
        <v>3874581606</v>
      </c>
      <c r="G3" s="34">
        <v>4710850794</v>
      </c>
      <c r="H3" s="34">
        <v>5945546643</v>
      </c>
      <c r="I3" s="35">
        <v>0.26200000000000001</v>
      </c>
      <c r="J3" s="13">
        <v>0</v>
      </c>
      <c r="K3" s="13">
        <v>0</v>
      </c>
      <c r="L3" s="13">
        <v>0</v>
      </c>
      <c r="M3" s="13">
        <v>0.26200000000000001</v>
      </c>
      <c r="N3" s="13">
        <v>0</v>
      </c>
      <c r="O3" s="13">
        <v>0</v>
      </c>
      <c r="P3" s="13">
        <v>4890094522</v>
      </c>
      <c r="Q3" s="36">
        <v>0.93</v>
      </c>
      <c r="R3" s="36">
        <v>0.75519999999999998</v>
      </c>
      <c r="S3" s="36">
        <v>0.91639999999999999</v>
      </c>
      <c r="T3" s="36">
        <v>0.82469999999999999</v>
      </c>
      <c r="U3" s="37">
        <v>0.82469999999999999</v>
      </c>
      <c r="V3" s="36">
        <f t="shared" si="0"/>
        <v>-6.9500000000000006E-2</v>
      </c>
      <c r="W3" s="13">
        <f t="shared" si="1"/>
        <v>-3398615.6927900002</v>
      </c>
    </row>
    <row r="4" spans="1:23" x14ac:dyDescent="0.25">
      <c r="A4" s="45">
        <v>205902</v>
      </c>
      <c r="B4" s="13" t="s">
        <v>236</v>
      </c>
      <c r="C4" s="13" t="s">
        <v>1049</v>
      </c>
      <c r="D4" s="13">
        <v>44043.305833333332</v>
      </c>
      <c r="E4" s="13">
        <v>0</v>
      </c>
      <c r="F4" s="13">
        <v>2466934759</v>
      </c>
      <c r="G4" s="34">
        <v>2336733299</v>
      </c>
      <c r="H4" s="34">
        <v>3102192502</v>
      </c>
      <c r="I4" s="35">
        <v>0.32800000000000001</v>
      </c>
      <c r="J4" s="13">
        <v>57750948</v>
      </c>
      <c r="K4" s="13">
        <v>0</v>
      </c>
      <c r="L4" s="13">
        <v>57750948</v>
      </c>
      <c r="M4" s="13">
        <v>0.29599999999999999</v>
      </c>
      <c r="N4" s="13">
        <v>0</v>
      </c>
      <c r="O4" s="13">
        <v>0</v>
      </c>
      <c r="P4" s="13">
        <v>3275044917</v>
      </c>
      <c r="Q4" s="36">
        <v>0.93</v>
      </c>
      <c r="R4" s="36">
        <v>0.73480000000000001</v>
      </c>
      <c r="S4" s="36">
        <v>0.91639999999999999</v>
      </c>
      <c r="T4" s="36">
        <v>0.82469999999999999</v>
      </c>
      <c r="U4" s="37">
        <v>0.82469999999999999</v>
      </c>
      <c r="V4" s="36">
        <f t="shared" si="0"/>
        <v>-8.989999999999998E-2</v>
      </c>
      <c r="W4" s="13">
        <f t="shared" si="1"/>
        <v>-2944265.3803829993</v>
      </c>
    </row>
    <row r="5" spans="1:23" x14ac:dyDescent="0.25">
      <c r="A5" s="45">
        <v>36902</v>
      </c>
      <c r="B5" s="13" t="s">
        <v>909</v>
      </c>
      <c r="C5" s="13" t="s">
        <v>1049</v>
      </c>
      <c r="D5" s="13">
        <v>44036.564849537041</v>
      </c>
      <c r="E5" s="13">
        <v>303852120</v>
      </c>
      <c r="F5" s="13">
        <v>5832907219</v>
      </c>
      <c r="G5" s="34">
        <v>5594898193</v>
      </c>
      <c r="H5" s="34">
        <v>7016617611</v>
      </c>
      <c r="I5" s="35">
        <v>0.254</v>
      </c>
      <c r="J5" s="13">
        <v>172706302</v>
      </c>
      <c r="K5" s="13">
        <v>0</v>
      </c>
      <c r="L5" s="13">
        <v>172706302</v>
      </c>
      <c r="M5" s="13">
        <v>0.217</v>
      </c>
      <c r="N5" s="13">
        <v>356577240</v>
      </c>
      <c r="O5" s="13">
        <v>52725120</v>
      </c>
      <c r="P5" s="13">
        <v>7290620370</v>
      </c>
      <c r="Q5" s="36">
        <v>0.93</v>
      </c>
      <c r="R5" s="36">
        <v>0.78520000000000001</v>
      </c>
      <c r="S5" s="36">
        <v>0.91639999999999999</v>
      </c>
      <c r="T5" s="36">
        <v>0.82469999999999999</v>
      </c>
      <c r="U5" s="37">
        <v>0.82469999999999999</v>
      </c>
      <c r="V5" s="36">
        <f t="shared" si="0"/>
        <v>-3.949999999999998E-2</v>
      </c>
      <c r="W5" s="13">
        <f t="shared" si="1"/>
        <v>-2879795.0461499984</v>
      </c>
    </row>
    <row r="6" spans="1:23" x14ac:dyDescent="0.25">
      <c r="A6" s="45">
        <v>55901</v>
      </c>
      <c r="B6" s="13" t="s">
        <v>848</v>
      </c>
      <c r="C6" s="13" t="s">
        <v>1049</v>
      </c>
      <c r="D6" s="13">
        <v>44036.564849537041</v>
      </c>
      <c r="E6" s="13">
        <v>0</v>
      </c>
      <c r="F6" s="13">
        <v>2508582920</v>
      </c>
      <c r="G6" s="34">
        <v>2505683480</v>
      </c>
      <c r="H6" s="34">
        <v>3212886823</v>
      </c>
      <c r="I6" s="35">
        <v>0.28199999999999997</v>
      </c>
      <c r="J6" s="13">
        <v>0</v>
      </c>
      <c r="K6" s="13">
        <v>0</v>
      </c>
      <c r="L6" s="13">
        <v>0</v>
      </c>
      <c r="M6" s="13">
        <v>0.28199999999999997</v>
      </c>
      <c r="N6" s="13">
        <v>12037160</v>
      </c>
      <c r="O6" s="13">
        <v>12037160</v>
      </c>
      <c r="P6" s="13">
        <v>3228641760</v>
      </c>
      <c r="Q6" s="36">
        <v>0.93</v>
      </c>
      <c r="R6" s="36">
        <v>0.74060000000000004</v>
      </c>
      <c r="S6" s="36">
        <v>0.91639999999999999</v>
      </c>
      <c r="T6" s="36">
        <v>0.82469999999999999</v>
      </c>
      <c r="U6" s="37">
        <v>0.82469999999999999</v>
      </c>
      <c r="V6" s="36">
        <f t="shared" si="0"/>
        <v>-8.4099999999999953E-2</v>
      </c>
      <c r="W6" s="13">
        <f t="shared" si="1"/>
        <v>-2715287.7201599986</v>
      </c>
    </row>
    <row r="7" spans="1:23" x14ac:dyDescent="0.25">
      <c r="A7" s="45">
        <v>146901</v>
      </c>
      <c r="B7" s="13" t="s">
        <v>455</v>
      </c>
      <c r="C7" s="13" t="s">
        <v>1049</v>
      </c>
      <c r="D7" s="13">
        <v>44040.404618055552</v>
      </c>
      <c r="E7" s="13">
        <v>0</v>
      </c>
      <c r="F7" s="13">
        <v>1657572199</v>
      </c>
      <c r="G7" s="34">
        <v>1700882846</v>
      </c>
      <c r="H7" s="34">
        <v>2257161881</v>
      </c>
      <c r="I7" s="35">
        <v>0.32700000000000001</v>
      </c>
      <c r="J7" s="13">
        <v>0</v>
      </c>
      <c r="K7" s="13">
        <v>0</v>
      </c>
      <c r="L7" s="13">
        <v>0</v>
      </c>
      <c r="M7" s="13">
        <v>0.32700000000000001</v>
      </c>
      <c r="N7" s="13">
        <v>0</v>
      </c>
      <c r="O7" s="13">
        <v>0</v>
      </c>
      <c r="P7" s="13">
        <v>2199686352</v>
      </c>
      <c r="Q7" s="36">
        <v>0.93</v>
      </c>
      <c r="R7" s="36">
        <v>0.71830000000000005</v>
      </c>
      <c r="S7" s="36">
        <v>0.91639999999999999</v>
      </c>
      <c r="T7" s="36">
        <v>0.82469999999999999</v>
      </c>
      <c r="U7" s="37">
        <v>0.82469999999999999</v>
      </c>
      <c r="V7" s="36">
        <f t="shared" si="0"/>
        <v>-0.10639999999999994</v>
      </c>
      <c r="W7" s="13">
        <f t="shared" si="1"/>
        <v>-2340466.2785279988</v>
      </c>
    </row>
    <row r="8" spans="1:23" x14ac:dyDescent="0.25">
      <c r="A8" s="45">
        <v>58905</v>
      </c>
      <c r="B8" s="13" t="s">
        <v>832</v>
      </c>
      <c r="C8" s="13" t="s">
        <v>1049</v>
      </c>
      <c r="D8" s="13">
        <v>44042.548576388886</v>
      </c>
      <c r="E8" s="13">
        <v>3248760</v>
      </c>
      <c r="F8" s="13">
        <v>1481708392</v>
      </c>
      <c r="G8" s="34">
        <v>1454903590</v>
      </c>
      <c r="H8" s="34">
        <v>1886083635</v>
      </c>
      <c r="I8" s="35">
        <v>0.29599999999999999</v>
      </c>
      <c r="J8" s="13">
        <v>0</v>
      </c>
      <c r="K8" s="13">
        <v>0</v>
      </c>
      <c r="L8" s="13">
        <v>0</v>
      </c>
      <c r="M8" s="13">
        <v>0.29599999999999999</v>
      </c>
      <c r="N8" s="13">
        <v>2104920</v>
      </c>
      <c r="O8" s="13">
        <v>-1143840</v>
      </c>
      <c r="P8" s="13">
        <v>1918725744</v>
      </c>
      <c r="Q8" s="36">
        <v>0.93</v>
      </c>
      <c r="R8" s="36">
        <v>0.73609999999999998</v>
      </c>
      <c r="S8" s="36">
        <v>0.91639999999999999</v>
      </c>
      <c r="T8" s="36">
        <v>0.82469999999999999</v>
      </c>
      <c r="U8" s="37">
        <v>0.82469999999999999</v>
      </c>
      <c r="V8" s="36">
        <f t="shared" si="0"/>
        <v>-8.8600000000000012E-2</v>
      </c>
      <c r="W8" s="13">
        <f t="shared" si="1"/>
        <v>-1699991.0091840003</v>
      </c>
    </row>
    <row r="9" spans="1:23" x14ac:dyDescent="0.25">
      <c r="A9" s="45">
        <v>58909</v>
      </c>
      <c r="B9" s="13" t="s">
        <v>830</v>
      </c>
      <c r="C9" s="13" t="s">
        <v>1049</v>
      </c>
      <c r="D9" s="13">
        <v>44039.707499999997</v>
      </c>
      <c r="E9" s="13">
        <v>2641018</v>
      </c>
      <c r="F9" s="13">
        <v>1282244023</v>
      </c>
      <c r="G9" s="34">
        <v>1282244023</v>
      </c>
      <c r="H9" s="34">
        <v>1690761022</v>
      </c>
      <c r="I9" s="35">
        <v>0.31900000000000001</v>
      </c>
      <c r="J9" s="13">
        <v>0</v>
      </c>
      <c r="K9" s="13">
        <v>0</v>
      </c>
      <c r="L9" s="13">
        <v>0</v>
      </c>
      <c r="M9" s="13">
        <v>0.31900000000000001</v>
      </c>
      <c r="N9" s="13">
        <v>0</v>
      </c>
      <c r="O9" s="13">
        <v>-2641018</v>
      </c>
      <c r="P9" s="13">
        <v>1687278588</v>
      </c>
      <c r="Q9" s="36">
        <v>0.93</v>
      </c>
      <c r="R9" s="36">
        <v>0.72440000000000004</v>
      </c>
      <c r="S9" s="36">
        <v>0.91639999999999999</v>
      </c>
      <c r="T9" s="36">
        <v>0.82469999999999999</v>
      </c>
      <c r="U9" s="37">
        <v>0.82469999999999999</v>
      </c>
      <c r="V9" s="36">
        <f t="shared" si="0"/>
        <v>-0.10029999999999994</v>
      </c>
      <c r="W9" s="13">
        <f t="shared" si="1"/>
        <v>-1692340.423763999</v>
      </c>
    </row>
    <row r="10" spans="1:23" x14ac:dyDescent="0.25">
      <c r="A10" s="45">
        <v>156902</v>
      </c>
      <c r="B10" s="13" t="s">
        <v>424</v>
      </c>
      <c r="C10" s="13" t="s">
        <v>1049</v>
      </c>
      <c r="D10" s="13">
        <v>44040.735763888886</v>
      </c>
      <c r="E10" s="13">
        <v>12670590</v>
      </c>
      <c r="F10" s="13">
        <v>2988093424</v>
      </c>
      <c r="G10" s="34">
        <v>3006717116</v>
      </c>
      <c r="H10" s="34">
        <v>3659894872</v>
      </c>
      <c r="I10" s="35">
        <v>0.217</v>
      </c>
      <c r="J10" s="13">
        <v>0</v>
      </c>
      <c r="K10" s="13">
        <v>0</v>
      </c>
      <c r="L10" s="13">
        <v>0</v>
      </c>
      <c r="M10" s="13">
        <v>0.217</v>
      </c>
      <c r="N10" s="13">
        <v>13762243</v>
      </c>
      <c r="O10" s="13">
        <v>1091653</v>
      </c>
      <c r="P10" s="13">
        <v>3635564478</v>
      </c>
      <c r="Q10" s="36">
        <v>0.93</v>
      </c>
      <c r="R10" s="36">
        <v>0.78339999999999999</v>
      </c>
      <c r="S10" s="36">
        <v>0.91639999999999999</v>
      </c>
      <c r="T10" s="36">
        <v>0.82469999999999999</v>
      </c>
      <c r="U10" s="37">
        <v>0.82469999999999999</v>
      </c>
      <c r="V10" s="36">
        <f t="shared" si="0"/>
        <v>-4.1300000000000003E-2</v>
      </c>
      <c r="W10" s="13">
        <f t="shared" si="1"/>
        <v>-1501488.1294140001</v>
      </c>
    </row>
    <row r="11" spans="1:23" x14ac:dyDescent="0.25">
      <c r="A11" s="45">
        <v>69901</v>
      </c>
      <c r="B11" s="13" t="s">
        <v>793</v>
      </c>
      <c r="C11" s="13" t="s">
        <v>1049</v>
      </c>
      <c r="D11" s="13">
        <v>44044.483032407406</v>
      </c>
      <c r="E11" s="13">
        <v>0</v>
      </c>
      <c r="F11" s="13">
        <v>420838397</v>
      </c>
      <c r="G11" s="34">
        <v>423115997</v>
      </c>
      <c r="H11" s="34">
        <v>620018174</v>
      </c>
      <c r="I11" s="35">
        <v>0.46500000000000002</v>
      </c>
      <c r="J11" s="13">
        <v>0</v>
      </c>
      <c r="K11" s="13">
        <v>0</v>
      </c>
      <c r="L11" s="13">
        <v>0</v>
      </c>
      <c r="M11" s="13">
        <v>0.46500000000000002</v>
      </c>
      <c r="N11" s="13">
        <v>0</v>
      </c>
      <c r="O11" s="13">
        <v>0</v>
      </c>
      <c r="P11" s="13">
        <v>616680665</v>
      </c>
      <c r="Q11" s="36">
        <v>0.93</v>
      </c>
      <c r="R11" s="36">
        <v>0.65049999999999997</v>
      </c>
      <c r="S11" s="36">
        <v>0.91639999999999999</v>
      </c>
      <c r="T11" s="36">
        <v>0.82469999999999999</v>
      </c>
      <c r="U11" s="37">
        <v>0.82469999999999999</v>
      </c>
      <c r="V11" s="36">
        <f t="shared" si="0"/>
        <v>-0.17420000000000002</v>
      </c>
      <c r="W11" s="13">
        <f t="shared" si="1"/>
        <v>-1074257.7184300001</v>
      </c>
    </row>
    <row r="12" spans="1:23" x14ac:dyDescent="0.25">
      <c r="A12" s="45">
        <v>250905</v>
      </c>
      <c r="B12" s="13" t="s">
        <v>10</v>
      </c>
      <c r="C12" s="13" t="s">
        <v>1049</v>
      </c>
      <c r="D12" s="13">
        <v>44039.707499999997</v>
      </c>
      <c r="E12" s="13">
        <v>0</v>
      </c>
      <c r="F12" s="13">
        <v>344341462</v>
      </c>
      <c r="G12" s="34">
        <v>360266275</v>
      </c>
      <c r="H12" s="34">
        <v>410425673</v>
      </c>
      <c r="I12" s="35">
        <v>0.13900000000000001</v>
      </c>
      <c r="J12" s="13">
        <v>0</v>
      </c>
      <c r="K12" s="13">
        <v>0</v>
      </c>
      <c r="L12" s="13">
        <v>0</v>
      </c>
      <c r="M12" s="13">
        <v>0.13900000000000001</v>
      </c>
      <c r="N12" s="13">
        <v>134013241</v>
      </c>
      <c r="O12" s="13">
        <v>134013241</v>
      </c>
      <c r="P12" s="13">
        <v>526296910</v>
      </c>
      <c r="Q12" s="36">
        <v>0.93</v>
      </c>
      <c r="R12" s="36">
        <v>0.62360000000000004</v>
      </c>
      <c r="S12" s="36">
        <v>0.91639999999999999</v>
      </c>
      <c r="T12" s="36">
        <v>0.82469999999999999</v>
      </c>
      <c r="U12" s="37">
        <v>0.82469999999999999</v>
      </c>
      <c r="V12" s="36">
        <f t="shared" si="0"/>
        <v>-0.20109999999999995</v>
      </c>
      <c r="W12" s="13">
        <f t="shared" si="1"/>
        <v>-1058383.0860099997</v>
      </c>
    </row>
    <row r="13" spans="1:23" x14ac:dyDescent="0.25">
      <c r="A13" s="45">
        <v>178902</v>
      </c>
      <c r="B13" s="13" t="s">
        <v>331</v>
      </c>
      <c r="C13" s="13" t="s">
        <v>1049</v>
      </c>
      <c r="D13" s="13">
        <v>44041.719305555554</v>
      </c>
      <c r="E13" s="13">
        <v>29264200</v>
      </c>
      <c r="F13" s="13">
        <v>670974451</v>
      </c>
      <c r="G13" s="34">
        <v>664721982</v>
      </c>
      <c r="H13" s="34">
        <v>901136494</v>
      </c>
      <c r="I13" s="35">
        <v>0.35599999999999998</v>
      </c>
      <c r="J13" s="13">
        <v>0</v>
      </c>
      <c r="K13" s="13">
        <v>0</v>
      </c>
      <c r="L13" s="13">
        <v>0</v>
      </c>
      <c r="M13" s="13">
        <v>0.35599999999999998</v>
      </c>
      <c r="N13" s="13">
        <v>28974740</v>
      </c>
      <c r="O13" s="13">
        <v>-289460</v>
      </c>
      <c r="P13" s="13">
        <v>898915168</v>
      </c>
      <c r="Q13" s="36">
        <v>0.93</v>
      </c>
      <c r="R13" s="36">
        <v>0.71150000000000002</v>
      </c>
      <c r="S13" s="36">
        <v>0.91639999999999999</v>
      </c>
      <c r="T13" s="36">
        <v>0.82469999999999999</v>
      </c>
      <c r="U13" s="37">
        <v>0.82469999999999999</v>
      </c>
      <c r="V13" s="36">
        <f t="shared" si="0"/>
        <v>-0.11319999999999997</v>
      </c>
      <c r="W13" s="13">
        <f t="shared" si="1"/>
        <v>-1017571.9701759997</v>
      </c>
    </row>
    <row r="14" spans="1:23" x14ac:dyDescent="0.25">
      <c r="A14" s="45">
        <v>20906</v>
      </c>
      <c r="B14" s="13" t="s">
        <v>966</v>
      </c>
      <c r="C14" s="13" t="s">
        <v>1049</v>
      </c>
      <c r="D14" s="13">
        <v>44042.551759259259</v>
      </c>
      <c r="E14" s="13">
        <v>65789692</v>
      </c>
      <c r="F14" s="13">
        <v>1900302765</v>
      </c>
      <c r="G14" s="34">
        <v>1883231141</v>
      </c>
      <c r="H14" s="34">
        <v>2300965171</v>
      </c>
      <c r="I14" s="35">
        <v>0.222</v>
      </c>
      <c r="J14" s="13">
        <v>0</v>
      </c>
      <c r="K14" s="13">
        <v>0</v>
      </c>
      <c r="L14" s="13">
        <v>0</v>
      </c>
      <c r="M14" s="13">
        <v>0.222</v>
      </c>
      <c r="N14" s="13">
        <v>73002798</v>
      </c>
      <c r="O14" s="13">
        <v>7213106</v>
      </c>
      <c r="P14" s="13">
        <v>2314443370</v>
      </c>
      <c r="Q14" s="36">
        <v>0.93</v>
      </c>
      <c r="R14" s="36">
        <v>0.78259999999999996</v>
      </c>
      <c r="S14" s="36">
        <v>0.91639999999999999</v>
      </c>
      <c r="T14" s="36">
        <v>0.82469999999999999</v>
      </c>
      <c r="U14" s="37">
        <v>0.82469999999999999</v>
      </c>
      <c r="V14" s="36">
        <f t="shared" si="0"/>
        <v>-4.2100000000000026E-2</v>
      </c>
      <c r="W14" s="13">
        <f t="shared" si="1"/>
        <v>-974380.65877000056</v>
      </c>
    </row>
    <row r="15" spans="1:23" x14ac:dyDescent="0.25">
      <c r="A15" s="45">
        <v>102906</v>
      </c>
      <c r="B15" s="13" t="s">
        <v>636</v>
      </c>
      <c r="C15" s="13" t="s">
        <v>1049</v>
      </c>
      <c r="D15" s="13">
        <v>44041.719305555554</v>
      </c>
      <c r="E15" s="13">
        <v>30883780</v>
      </c>
      <c r="F15" s="13">
        <v>505434998</v>
      </c>
      <c r="G15" s="34">
        <v>473633413</v>
      </c>
      <c r="H15" s="34">
        <v>661428344</v>
      </c>
      <c r="I15" s="35">
        <v>0.39600000000000002</v>
      </c>
      <c r="J15" s="13">
        <v>0</v>
      </c>
      <c r="K15" s="13">
        <v>0</v>
      </c>
      <c r="L15" s="13">
        <v>0</v>
      </c>
      <c r="M15" s="13">
        <v>0.39600000000000002</v>
      </c>
      <c r="N15" s="13">
        <v>33501267</v>
      </c>
      <c r="O15" s="13">
        <v>2617487</v>
      </c>
      <c r="P15" s="13">
        <v>696211324</v>
      </c>
      <c r="Q15" s="36">
        <v>0.93</v>
      </c>
      <c r="R15" s="36">
        <v>0.69199999999999995</v>
      </c>
      <c r="S15" s="36">
        <v>0.91639999999999999</v>
      </c>
      <c r="T15" s="36">
        <v>0.82469999999999999</v>
      </c>
      <c r="U15" s="37">
        <v>0.82469999999999999</v>
      </c>
      <c r="V15" s="36">
        <f t="shared" si="0"/>
        <v>-0.13270000000000004</v>
      </c>
      <c r="W15" s="13">
        <f t="shared" si="1"/>
        <v>-923872.42694800033</v>
      </c>
    </row>
    <row r="16" spans="1:23" x14ac:dyDescent="0.25">
      <c r="A16" s="45">
        <v>26901</v>
      </c>
      <c r="B16" s="13" t="s">
        <v>947</v>
      </c>
      <c r="C16" s="13" t="s">
        <v>1049</v>
      </c>
      <c r="D16" s="13">
        <v>44040.735763888886</v>
      </c>
      <c r="E16" s="13">
        <v>0</v>
      </c>
      <c r="F16" s="13">
        <v>1276576549</v>
      </c>
      <c r="G16" s="34">
        <v>1316140161</v>
      </c>
      <c r="H16" s="34">
        <v>1608511802</v>
      </c>
      <c r="I16" s="35">
        <v>0.222</v>
      </c>
      <c r="J16" s="13">
        <v>0</v>
      </c>
      <c r="K16" s="13">
        <v>0</v>
      </c>
      <c r="L16" s="13">
        <v>0</v>
      </c>
      <c r="M16" s="13">
        <v>0.222</v>
      </c>
      <c r="N16" s="13">
        <v>0</v>
      </c>
      <c r="O16" s="13">
        <v>0</v>
      </c>
      <c r="P16" s="13">
        <v>1560159401</v>
      </c>
      <c r="Q16" s="36">
        <v>0.93</v>
      </c>
      <c r="R16" s="36">
        <v>0.77990000000000004</v>
      </c>
      <c r="S16" s="36">
        <v>0.91639999999999999</v>
      </c>
      <c r="T16" s="36">
        <v>0.82469999999999999</v>
      </c>
      <c r="U16" s="37">
        <v>0.82469999999999999</v>
      </c>
      <c r="V16" s="36">
        <f t="shared" si="0"/>
        <v>-4.4799999999999951E-2</v>
      </c>
      <c r="W16" s="13">
        <f t="shared" si="1"/>
        <v>-698951.41164799919</v>
      </c>
    </row>
    <row r="17" spans="1:23" x14ac:dyDescent="0.25">
      <c r="A17" s="45">
        <v>129903</v>
      </c>
      <c r="B17" s="13" t="s">
        <v>504</v>
      </c>
      <c r="C17" s="13" t="s">
        <v>1049</v>
      </c>
      <c r="D17" s="13">
        <v>44043.305833333332</v>
      </c>
      <c r="E17" s="13">
        <v>0</v>
      </c>
      <c r="F17" s="13">
        <v>1005205267</v>
      </c>
      <c r="G17" s="34">
        <v>938230119</v>
      </c>
      <c r="H17" s="34">
        <v>1158928481</v>
      </c>
      <c r="I17" s="35">
        <v>0.23499999999999999</v>
      </c>
      <c r="J17" s="13">
        <v>0</v>
      </c>
      <c r="K17" s="13">
        <v>0</v>
      </c>
      <c r="L17" s="13">
        <v>0</v>
      </c>
      <c r="M17" s="13">
        <v>0.23499999999999999</v>
      </c>
      <c r="N17" s="13">
        <v>0</v>
      </c>
      <c r="O17" s="13">
        <v>0</v>
      </c>
      <c r="P17" s="13">
        <v>1241658085</v>
      </c>
      <c r="Q17" s="36">
        <v>0.93</v>
      </c>
      <c r="R17" s="36">
        <v>0.77170000000000005</v>
      </c>
      <c r="S17" s="36">
        <v>0.91639999999999999</v>
      </c>
      <c r="T17" s="36">
        <v>0.82469999999999999</v>
      </c>
      <c r="U17" s="37">
        <v>0.82469999999999999</v>
      </c>
      <c r="V17" s="36">
        <f t="shared" si="0"/>
        <v>-5.2999999999999936E-2</v>
      </c>
      <c r="W17" s="13">
        <f t="shared" si="1"/>
        <v>-658078.78504999913</v>
      </c>
    </row>
    <row r="18" spans="1:23" x14ac:dyDescent="0.25">
      <c r="A18" s="45">
        <v>84901</v>
      </c>
      <c r="B18" s="13" t="s">
        <v>729</v>
      </c>
      <c r="C18" s="13" t="s">
        <v>1049</v>
      </c>
      <c r="D18" s="13">
        <v>44041.719305555554</v>
      </c>
      <c r="E18" s="13">
        <v>0</v>
      </c>
      <c r="F18" s="13">
        <v>4836847869</v>
      </c>
      <c r="G18" s="34">
        <v>4331568776</v>
      </c>
      <c r="H18" s="34">
        <v>5077040599</v>
      </c>
      <c r="I18" s="35">
        <v>0.17199999999999999</v>
      </c>
      <c r="J18" s="13">
        <v>0</v>
      </c>
      <c r="K18" s="13">
        <v>0</v>
      </c>
      <c r="L18" s="13">
        <v>0</v>
      </c>
      <c r="M18" s="13">
        <v>0.17199999999999999</v>
      </c>
      <c r="N18" s="13">
        <v>0</v>
      </c>
      <c r="O18" s="13">
        <v>0</v>
      </c>
      <c r="P18" s="13">
        <v>5669279255</v>
      </c>
      <c r="Q18" s="36">
        <v>0.93</v>
      </c>
      <c r="R18" s="36">
        <v>0.81320000000000003</v>
      </c>
      <c r="S18" s="36">
        <v>0.91639999999999999</v>
      </c>
      <c r="T18" s="36">
        <v>0.82469999999999999</v>
      </c>
      <c r="U18" s="37">
        <v>0.82469999999999999</v>
      </c>
      <c r="V18" s="36">
        <f t="shared" si="0"/>
        <v>-1.1499999999999955E-2</v>
      </c>
      <c r="W18" s="13">
        <f t="shared" si="1"/>
        <v>-651967.11432499741</v>
      </c>
    </row>
    <row r="19" spans="1:23" x14ac:dyDescent="0.25">
      <c r="A19" s="45">
        <v>136901</v>
      </c>
      <c r="B19" s="13" t="s">
        <v>488</v>
      </c>
      <c r="C19" s="13" t="s">
        <v>1049</v>
      </c>
      <c r="D19" s="13">
        <v>44043.535949074074</v>
      </c>
      <c r="E19" s="13">
        <v>0</v>
      </c>
      <c r="F19" s="13">
        <v>522006816</v>
      </c>
      <c r="G19" s="34">
        <v>440968871</v>
      </c>
      <c r="H19" s="34">
        <v>629412255</v>
      </c>
      <c r="I19" s="35">
        <v>0.42699999999999999</v>
      </c>
      <c r="J19" s="13">
        <v>64676483</v>
      </c>
      <c r="K19" s="13">
        <v>0</v>
      </c>
      <c r="L19" s="13">
        <v>64676483</v>
      </c>
      <c r="M19" s="13">
        <v>0.245</v>
      </c>
      <c r="N19" s="13">
        <v>0</v>
      </c>
      <c r="O19" s="13">
        <v>0</v>
      </c>
      <c r="P19" s="13">
        <v>745080909</v>
      </c>
      <c r="Q19" s="36">
        <v>0.93</v>
      </c>
      <c r="R19" s="36">
        <v>0.75049999999999994</v>
      </c>
      <c r="S19" s="36">
        <v>0.91639999999999999</v>
      </c>
      <c r="T19" s="36">
        <v>0.82469999999999999</v>
      </c>
      <c r="U19" s="37">
        <v>0.82469999999999999</v>
      </c>
      <c r="V19" s="36">
        <f t="shared" si="0"/>
        <v>-7.4200000000000044E-2</v>
      </c>
      <c r="W19" s="13">
        <f t="shared" si="1"/>
        <v>-552850.03447800037</v>
      </c>
    </row>
    <row r="20" spans="1:23" x14ac:dyDescent="0.25">
      <c r="A20" s="45">
        <v>205904</v>
      </c>
      <c r="B20" s="13" t="s">
        <v>234</v>
      </c>
      <c r="C20" s="13" t="s">
        <v>1049</v>
      </c>
      <c r="D20" s="13">
        <v>44043.351493055554</v>
      </c>
      <c r="E20" s="13">
        <v>0</v>
      </c>
      <c r="F20" s="13">
        <v>369858354</v>
      </c>
      <c r="G20" s="34">
        <v>387520759</v>
      </c>
      <c r="H20" s="34">
        <v>517432142</v>
      </c>
      <c r="I20" s="35">
        <v>0.33500000000000002</v>
      </c>
      <c r="J20" s="13">
        <v>0</v>
      </c>
      <c r="K20" s="13">
        <v>0</v>
      </c>
      <c r="L20" s="13">
        <v>0</v>
      </c>
      <c r="M20" s="13">
        <v>0.33500000000000002</v>
      </c>
      <c r="N20" s="13">
        <v>0</v>
      </c>
      <c r="O20" s="13">
        <v>0</v>
      </c>
      <c r="P20" s="13">
        <v>493848641</v>
      </c>
      <c r="Q20" s="36">
        <v>0.93</v>
      </c>
      <c r="R20" s="36">
        <v>0.71389999999999998</v>
      </c>
      <c r="S20" s="36">
        <v>0.91639999999999999</v>
      </c>
      <c r="T20" s="36">
        <v>0.82469999999999999</v>
      </c>
      <c r="U20" s="37">
        <v>0.82469999999999999</v>
      </c>
      <c r="V20" s="36">
        <f t="shared" si="0"/>
        <v>-0.11080000000000001</v>
      </c>
      <c r="W20" s="13">
        <f t="shared" si="1"/>
        <v>-547184.2942280001</v>
      </c>
    </row>
    <row r="21" spans="1:23" x14ac:dyDescent="0.25">
      <c r="A21" s="45">
        <v>129906</v>
      </c>
      <c r="B21" s="13" t="s">
        <v>501</v>
      </c>
      <c r="C21" s="13" t="s">
        <v>1049</v>
      </c>
      <c r="D21" s="13">
        <v>44041.719305555554</v>
      </c>
      <c r="E21" s="13">
        <v>0</v>
      </c>
      <c r="F21" s="13">
        <v>2064277613</v>
      </c>
      <c r="G21" s="34">
        <v>2008280079</v>
      </c>
      <c r="H21" s="34">
        <v>2385203455</v>
      </c>
      <c r="I21" s="35">
        <v>0.188</v>
      </c>
      <c r="J21" s="13">
        <v>0</v>
      </c>
      <c r="K21" s="13">
        <v>0</v>
      </c>
      <c r="L21" s="13">
        <v>0</v>
      </c>
      <c r="M21" s="13">
        <v>0.188</v>
      </c>
      <c r="N21" s="13">
        <v>0</v>
      </c>
      <c r="O21" s="13">
        <v>0</v>
      </c>
      <c r="P21" s="13">
        <v>2451710867</v>
      </c>
      <c r="Q21" s="36">
        <v>0.93</v>
      </c>
      <c r="R21" s="36">
        <v>0.80259999999999998</v>
      </c>
      <c r="S21" s="36">
        <v>0.91639999999999999</v>
      </c>
      <c r="T21" s="36">
        <v>0.82469999999999999</v>
      </c>
      <c r="U21" s="37">
        <v>0.82469999999999999</v>
      </c>
      <c r="V21" s="36">
        <f t="shared" si="0"/>
        <v>-2.2100000000000009E-2</v>
      </c>
      <c r="W21" s="13">
        <f t="shared" si="1"/>
        <v>-541828.10160700022</v>
      </c>
    </row>
    <row r="22" spans="1:23" x14ac:dyDescent="0.25">
      <c r="A22" s="45">
        <v>233903</v>
      </c>
      <c r="B22" s="13" t="s">
        <v>129</v>
      </c>
      <c r="C22" s="13" t="s">
        <v>1050</v>
      </c>
      <c r="D22" s="13">
        <v>44056.653865740744</v>
      </c>
      <c r="E22" s="13">
        <v>791586</v>
      </c>
      <c r="F22" s="13">
        <v>231118771</v>
      </c>
      <c r="G22" s="34">
        <v>231118771</v>
      </c>
      <c r="H22" s="34">
        <v>329447515</v>
      </c>
      <c r="I22" s="35">
        <v>0.42499999999999999</v>
      </c>
      <c r="J22" s="13">
        <v>0</v>
      </c>
      <c r="K22" s="13">
        <v>0</v>
      </c>
      <c r="L22" s="13">
        <v>0</v>
      </c>
      <c r="M22" s="13">
        <v>0.42499999999999999</v>
      </c>
      <c r="N22" s="13">
        <v>0</v>
      </c>
      <c r="O22" s="13">
        <v>-791586</v>
      </c>
      <c r="P22" s="13">
        <v>328319151</v>
      </c>
      <c r="Q22" s="36">
        <v>0.93</v>
      </c>
      <c r="R22" s="36">
        <v>0.67100000000000004</v>
      </c>
      <c r="S22" s="36">
        <v>0.91639999999999999</v>
      </c>
      <c r="T22" s="36">
        <v>0.82469999999999999</v>
      </c>
      <c r="U22" s="37">
        <v>0.82469999999999999</v>
      </c>
      <c r="V22" s="36">
        <f t="shared" si="0"/>
        <v>-0.15369999999999995</v>
      </c>
      <c r="W22" s="13">
        <f t="shared" si="1"/>
        <v>-504626.53508699982</v>
      </c>
    </row>
    <row r="23" spans="1:23" x14ac:dyDescent="0.25">
      <c r="A23" s="45">
        <v>166902</v>
      </c>
      <c r="B23" s="13" t="s">
        <v>384</v>
      </c>
      <c r="C23" s="13" t="s">
        <v>1049</v>
      </c>
      <c r="D23" s="13">
        <v>44041.719305555554</v>
      </c>
      <c r="E23" s="13">
        <v>0</v>
      </c>
      <c r="F23" s="13">
        <v>133305082</v>
      </c>
      <c r="G23" s="34">
        <v>127807233</v>
      </c>
      <c r="H23" s="34">
        <v>204655953</v>
      </c>
      <c r="I23" s="35">
        <v>0.60099999999999998</v>
      </c>
      <c r="J23" s="13">
        <v>0</v>
      </c>
      <c r="K23" s="13">
        <v>0</v>
      </c>
      <c r="L23" s="13">
        <v>0</v>
      </c>
      <c r="M23" s="13">
        <v>0.60099999999999998</v>
      </c>
      <c r="N23" s="13">
        <v>0</v>
      </c>
      <c r="O23" s="13">
        <v>0</v>
      </c>
      <c r="P23" s="13">
        <v>213459582</v>
      </c>
      <c r="Q23" s="36">
        <v>0.93</v>
      </c>
      <c r="R23" s="36">
        <v>0.59530000000000005</v>
      </c>
      <c r="S23" s="36">
        <v>0.91639999999999999</v>
      </c>
      <c r="T23" s="36">
        <v>0.82469999999999999</v>
      </c>
      <c r="U23" s="37">
        <v>0.82469999999999999</v>
      </c>
      <c r="V23" s="36">
        <f t="shared" si="0"/>
        <v>-0.22939999999999994</v>
      </c>
      <c r="W23" s="13">
        <f t="shared" si="1"/>
        <v>-489676.28110799985</v>
      </c>
    </row>
    <row r="24" spans="1:23" x14ac:dyDescent="0.25">
      <c r="A24" s="45">
        <v>254902</v>
      </c>
      <c r="B24" s="13" t="s">
        <v>0</v>
      </c>
      <c r="C24" s="13" t="s">
        <v>1049</v>
      </c>
      <c r="D24" s="13">
        <v>44043.305833333332</v>
      </c>
      <c r="E24" s="13">
        <v>0</v>
      </c>
      <c r="F24" s="13">
        <v>155684840</v>
      </c>
      <c r="G24" s="34">
        <v>157274351</v>
      </c>
      <c r="H24" s="34">
        <v>238286483</v>
      </c>
      <c r="I24" s="35">
        <v>0.51500000000000001</v>
      </c>
      <c r="J24" s="13">
        <v>0</v>
      </c>
      <c r="K24" s="13">
        <v>0</v>
      </c>
      <c r="L24" s="13">
        <v>0</v>
      </c>
      <c r="M24" s="13">
        <v>0.51500000000000001</v>
      </c>
      <c r="N24" s="13">
        <v>0</v>
      </c>
      <c r="O24" s="13">
        <v>0</v>
      </c>
      <c r="P24" s="13">
        <v>235878214</v>
      </c>
      <c r="Q24" s="36">
        <v>0.93</v>
      </c>
      <c r="R24" s="36">
        <v>0.62909999999999999</v>
      </c>
      <c r="S24" s="36">
        <v>0.91639999999999999</v>
      </c>
      <c r="T24" s="36">
        <v>0.82469999999999999</v>
      </c>
      <c r="U24" s="37">
        <v>0.82469999999999999</v>
      </c>
      <c r="V24" s="36">
        <f t="shared" si="0"/>
        <v>-0.1956</v>
      </c>
      <c r="W24" s="13">
        <f t="shared" si="1"/>
        <v>-461377.78658400004</v>
      </c>
    </row>
    <row r="25" spans="1:23" x14ac:dyDescent="0.25">
      <c r="A25" s="45">
        <v>66902</v>
      </c>
      <c r="B25" s="13" t="s">
        <v>801</v>
      </c>
      <c r="C25" s="13" t="s">
        <v>1049</v>
      </c>
      <c r="D25" s="13">
        <v>44043.305833333332</v>
      </c>
      <c r="E25" s="13">
        <v>0</v>
      </c>
      <c r="F25" s="13">
        <v>269329992</v>
      </c>
      <c r="G25" s="34">
        <v>243791067</v>
      </c>
      <c r="H25" s="34">
        <v>329484751</v>
      </c>
      <c r="I25" s="35">
        <v>0.35199999999999998</v>
      </c>
      <c r="J25" s="13">
        <v>0</v>
      </c>
      <c r="K25" s="13">
        <v>0</v>
      </c>
      <c r="L25" s="13">
        <v>0</v>
      </c>
      <c r="M25" s="13">
        <v>0.35199999999999998</v>
      </c>
      <c r="N25" s="13">
        <v>0</v>
      </c>
      <c r="O25" s="13">
        <v>0</v>
      </c>
      <c r="P25" s="13">
        <v>364000726</v>
      </c>
      <c r="Q25" s="36">
        <v>0.93</v>
      </c>
      <c r="R25" s="36">
        <v>0.70530000000000004</v>
      </c>
      <c r="S25" s="36">
        <v>0.91639999999999999</v>
      </c>
      <c r="T25" s="36">
        <v>0.82469999999999999</v>
      </c>
      <c r="U25" s="37">
        <v>0.82469999999999999</v>
      </c>
      <c r="V25" s="36">
        <f t="shared" si="0"/>
        <v>-0.11939999999999995</v>
      </c>
      <c r="W25" s="13">
        <f t="shared" si="1"/>
        <v>-434616.86684399977</v>
      </c>
    </row>
    <row r="26" spans="1:23" x14ac:dyDescent="0.25">
      <c r="A26" s="45">
        <v>205907</v>
      </c>
      <c r="B26" s="13" t="s">
        <v>231</v>
      </c>
      <c r="C26" s="13" t="s">
        <v>1049</v>
      </c>
      <c r="D26" s="13">
        <v>44043.570925925924</v>
      </c>
      <c r="E26" s="13">
        <v>0</v>
      </c>
      <c r="F26" s="13">
        <v>453252657</v>
      </c>
      <c r="G26" s="34">
        <v>466188754</v>
      </c>
      <c r="H26" s="34">
        <v>719973540</v>
      </c>
      <c r="I26" s="35">
        <v>0.54400000000000004</v>
      </c>
      <c r="J26" s="13">
        <v>107428243</v>
      </c>
      <c r="K26" s="13">
        <v>0</v>
      </c>
      <c r="L26" s="13">
        <v>107428243</v>
      </c>
      <c r="M26" s="13">
        <v>0.255</v>
      </c>
      <c r="N26" s="13">
        <v>0</v>
      </c>
      <c r="O26" s="13">
        <v>0</v>
      </c>
      <c r="P26" s="13">
        <v>699995264</v>
      </c>
      <c r="Q26" s="36">
        <v>0.93</v>
      </c>
      <c r="R26" s="36">
        <v>0.76349999999999996</v>
      </c>
      <c r="S26" s="36">
        <v>0.91639999999999999</v>
      </c>
      <c r="T26" s="36">
        <v>0.82469999999999999</v>
      </c>
      <c r="U26" s="37">
        <v>0.82469999999999999</v>
      </c>
      <c r="V26" s="36">
        <f t="shared" si="0"/>
        <v>-6.1200000000000032E-2</v>
      </c>
      <c r="W26" s="13">
        <f t="shared" si="1"/>
        <v>-428397.10156800022</v>
      </c>
    </row>
    <row r="27" spans="1:23" x14ac:dyDescent="0.25">
      <c r="A27" s="45">
        <v>226905</v>
      </c>
      <c r="B27" s="13" t="s">
        <v>163</v>
      </c>
      <c r="C27" s="13" t="s">
        <v>1049</v>
      </c>
      <c r="D27" s="13">
        <v>44043.706875000003</v>
      </c>
      <c r="E27" s="13">
        <v>0</v>
      </c>
      <c r="F27" s="13">
        <v>158468200</v>
      </c>
      <c r="G27" s="34">
        <v>165837940</v>
      </c>
      <c r="H27" s="34">
        <v>239933340</v>
      </c>
      <c r="I27" s="35">
        <v>0.44700000000000001</v>
      </c>
      <c r="J27" s="13">
        <v>0</v>
      </c>
      <c r="K27" s="13">
        <v>0</v>
      </c>
      <c r="L27" s="13">
        <v>0</v>
      </c>
      <c r="M27" s="13">
        <v>0.44700000000000001</v>
      </c>
      <c r="N27" s="13">
        <v>0</v>
      </c>
      <c r="O27" s="13">
        <v>0</v>
      </c>
      <c r="P27" s="13">
        <v>229270844</v>
      </c>
      <c r="Q27" s="36">
        <v>0.93</v>
      </c>
      <c r="R27" s="36">
        <v>0.65880000000000005</v>
      </c>
      <c r="S27" s="36">
        <v>0.91639999999999999</v>
      </c>
      <c r="T27" s="36">
        <v>0.82469999999999999</v>
      </c>
      <c r="U27" s="37">
        <v>0.82469999999999999</v>
      </c>
      <c r="V27" s="36">
        <f t="shared" si="0"/>
        <v>-0.16589999999999994</v>
      </c>
      <c r="W27" s="13">
        <f t="shared" si="1"/>
        <v>-380360.33019599982</v>
      </c>
    </row>
    <row r="28" spans="1:23" x14ac:dyDescent="0.25">
      <c r="A28" s="45">
        <v>237905</v>
      </c>
      <c r="B28" s="13" t="s">
        <v>114</v>
      </c>
      <c r="C28" s="13" t="s">
        <v>1049</v>
      </c>
      <c r="D28" s="13">
        <v>44042.704594907409</v>
      </c>
      <c r="E28" s="13">
        <v>7399050</v>
      </c>
      <c r="F28" s="13">
        <v>1473732885</v>
      </c>
      <c r="G28" s="34">
        <v>1500324599</v>
      </c>
      <c r="H28" s="34">
        <v>1789166325</v>
      </c>
      <c r="I28" s="35">
        <v>5.1999999999999998E-2</v>
      </c>
      <c r="J28" s="13">
        <v>0</v>
      </c>
      <c r="K28" s="13">
        <v>0</v>
      </c>
      <c r="L28" s="13">
        <v>0</v>
      </c>
      <c r="M28" s="13">
        <v>5.1999999999999998E-2</v>
      </c>
      <c r="N28" s="13">
        <v>202885914</v>
      </c>
      <c r="O28" s="13">
        <v>195486864</v>
      </c>
      <c r="P28" s="13">
        <v>1745653676</v>
      </c>
      <c r="Q28" s="36">
        <v>0.93</v>
      </c>
      <c r="R28" s="36">
        <v>0.80469999999999997</v>
      </c>
      <c r="S28" s="36">
        <v>0.91639999999999999</v>
      </c>
      <c r="T28" s="36">
        <v>0.82469999999999999</v>
      </c>
      <c r="U28" s="37">
        <v>0.82469999999999999</v>
      </c>
      <c r="V28" s="36">
        <f t="shared" si="0"/>
        <v>-2.0000000000000018E-2</v>
      </c>
      <c r="W28" s="13">
        <f t="shared" si="1"/>
        <v>-349130.73520000034</v>
      </c>
    </row>
    <row r="29" spans="1:23" x14ac:dyDescent="0.25">
      <c r="A29" s="45">
        <v>43908</v>
      </c>
      <c r="B29" s="13" t="s">
        <v>885</v>
      </c>
      <c r="C29" s="13" t="s">
        <v>1049</v>
      </c>
      <c r="D29" s="13">
        <v>44041.719305555554</v>
      </c>
      <c r="E29" s="13">
        <v>0</v>
      </c>
      <c r="F29" s="13">
        <v>1474699308</v>
      </c>
      <c r="G29" s="34">
        <v>1483440126</v>
      </c>
      <c r="H29" s="34">
        <v>1757000000</v>
      </c>
      <c r="I29" s="35">
        <v>0.184</v>
      </c>
      <c r="J29" s="13">
        <v>0</v>
      </c>
      <c r="K29" s="13">
        <v>0</v>
      </c>
      <c r="L29" s="13">
        <v>0</v>
      </c>
      <c r="M29" s="13">
        <v>0.184</v>
      </c>
      <c r="N29" s="13">
        <v>0</v>
      </c>
      <c r="O29" s="13">
        <v>0</v>
      </c>
      <c r="P29" s="13">
        <v>1746647296</v>
      </c>
      <c r="Q29" s="36">
        <v>0.93</v>
      </c>
      <c r="R29" s="36">
        <v>0.80479999999999996</v>
      </c>
      <c r="S29" s="36">
        <v>0.91639999999999999</v>
      </c>
      <c r="T29" s="36">
        <v>0.82469999999999999</v>
      </c>
      <c r="U29" s="37">
        <v>0.82469999999999999</v>
      </c>
      <c r="V29" s="36">
        <f t="shared" si="0"/>
        <v>-1.9900000000000029E-2</v>
      </c>
      <c r="W29" s="13">
        <f t="shared" si="1"/>
        <v>-347582.81190400053</v>
      </c>
    </row>
    <row r="30" spans="1:23" x14ac:dyDescent="0.25">
      <c r="A30" s="45">
        <v>129901</v>
      </c>
      <c r="B30" s="13" t="s">
        <v>506</v>
      </c>
      <c r="C30" s="13" t="s">
        <v>1049</v>
      </c>
      <c r="D30" s="13">
        <v>44043.305833333332</v>
      </c>
      <c r="E30" s="13">
        <v>0</v>
      </c>
      <c r="F30" s="13">
        <v>1107437211</v>
      </c>
      <c r="G30" s="34">
        <v>1141715604</v>
      </c>
      <c r="H30" s="34">
        <v>1355327152</v>
      </c>
      <c r="I30" s="35">
        <v>0.187</v>
      </c>
      <c r="J30" s="13">
        <v>0</v>
      </c>
      <c r="K30" s="13">
        <v>0</v>
      </c>
      <c r="L30" s="13">
        <v>0</v>
      </c>
      <c r="M30" s="13">
        <v>0.187</v>
      </c>
      <c r="N30" s="13">
        <v>0</v>
      </c>
      <c r="O30" s="13">
        <v>0</v>
      </c>
      <c r="P30" s="13">
        <v>1314635375</v>
      </c>
      <c r="Q30" s="36">
        <v>0.93</v>
      </c>
      <c r="R30" s="36">
        <v>0.80300000000000005</v>
      </c>
      <c r="S30" s="36">
        <v>0.91639999999999999</v>
      </c>
      <c r="T30" s="36">
        <v>0.82469999999999999</v>
      </c>
      <c r="U30" s="37">
        <v>0.82469999999999999</v>
      </c>
      <c r="V30" s="36">
        <f t="shared" si="0"/>
        <v>-2.1699999999999942E-2</v>
      </c>
      <c r="W30" s="13">
        <f t="shared" si="1"/>
        <v>-285275.87637499924</v>
      </c>
    </row>
    <row r="31" spans="1:23" x14ac:dyDescent="0.25">
      <c r="A31" s="45">
        <v>78901</v>
      </c>
      <c r="B31" s="13" t="s">
        <v>744</v>
      </c>
      <c r="C31" s="13" t="s">
        <v>1049</v>
      </c>
      <c r="D31" s="13">
        <v>44057.638796296298</v>
      </c>
      <c r="E31" s="13">
        <v>0</v>
      </c>
      <c r="F31" s="13">
        <v>245337286</v>
      </c>
      <c r="G31" s="34">
        <v>221913994</v>
      </c>
      <c r="H31" s="34">
        <v>284976602</v>
      </c>
      <c r="I31" s="35">
        <v>0.28399999999999997</v>
      </c>
      <c r="J31" s="13">
        <v>0</v>
      </c>
      <c r="K31" s="13">
        <v>0</v>
      </c>
      <c r="L31" s="13">
        <v>0</v>
      </c>
      <c r="M31" s="13">
        <v>0.28399999999999997</v>
      </c>
      <c r="N31" s="13">
        <v>0</v>
      </c>
      <c r="O31" s="13">
        <v>0</v>
      </c>
      <c r="P31" s="13">
        <v>315056229</v>
      </c>
      <c r="Q31" s="36">
        <v>0.93</v>
      </c>
      <c r="R31" s="36">
        <v>0.74229999999999996</v>
      </c>
      <c r="S31" s="36">
        <v>0.91639999999999999</v>
      </c>
      <c r="T31" s="36">
        <v>0.82469999999999999</v>
      </c>
      <c r="U31" s="37">
        <v>0.82469999999999999</v>
      </c>
      <c r="V31" s="36">
        <f t="shared" si="0"/>
        <v>-8.2400000000000029E-2</v>
      </c>
      <c r="W31" s="13">
        <f t="shared" si="1"/>
        <v>-259606.33269600008</v>
      </c>
    </row>
    <row r="32" spans="1:23" x14ac:dyDescent="0.25">
      <c r="A32" s="45">
        <v>66903</v>
      </c>
      <c r="B32" s="13" t="s">
        <v>800</v>
      </c>
      <c r="C32" s="13" t="s">
        <v>1049</v>
      </c>
      <c r="D32" s="13">
        <v>44041.719305555554</v>
      </c>
      <c r="E32" s="13">
        <v>8633924</v>
      </c>
      <c r="F32" s="13">
        <v>321997028</v>
      </c>
      <c r="G32" s="34">
        <v>281525045</v>
      </c>
      <c r="H32" s="34">
        <v>351343088</v>
      </c>
      <c r="I32" s="35">
        <v>0.248</v>
      </c>
      <c r="J32" s="13">
        <v>0</v>
      </c>
      <c r="K32" s="13">
        <v>0</v>
      </c>
      <c r="L32" s="13">
        <v>0</v>
      </c>
      <c r="M32" s="13">
        <v>0.248</v>
      </c>
      <c r="N32" s="13">
        <v>9053328</v>
      </c>
      <c r="O32" s="13">
        <v>419404</v>
      </c>
      <c r="P32" s="13">
        <v>400130295</v>
      </c>
      <c r="Q32" s="36">
        <v>0.93</v>
      </c>
      <c r="R32" s="36">
        <v>0.7671</v>
      </c>
      <c r="S32" s="36">
        <v>0.91639999999999999</v>
      </c>
      <c r="T32" s="36">
        <v>0.82469999999999999</v>
      </c>
      <c r="U32" s="37">
        <v>0.82469999999999999</v>
      </c>
      <c r="V32" s="36">
        <f t="shared" si="0"/>
        <v>-5.7599999999999985E-2</v>
      </c>
      <c r="W32" s="13">
        <f t="shared" si="1"/>
        <v>-230475.04991999996</v>
      </c>
    </row>
    <row r="33" spans="1:23" x14ac:dyDescent="0.25">
      <c r="A33" s="45">
        <v>111902</v>
      </c>
      <c r="B33" s="13" t="s">
        <v>583</v>
      </c>
      <c r="C33" s="13" t="s">
        <v>1049</v>
      </c>
      <c r="D33" s="13">
        <v>44041.719305555554</v>
      </c>
      <c r="E33" s="13">
        <v>0</v>
      </c>
      <c r="F33" s="13">
        <v>182299665</v>
      </c>
      <c r="G33" s="34">
        <v>185582752</v>
      </c>
      <c r="H33" s="34">
        <v>242851952</v>
      </c>
      <c r="I33" s="35">
        <v>0.309</v>
      </c>
      <c r="J33" s="13">
        <v>0</v>
      </c>
      <c r="K33" s="13">
        <v>0</v>
      </c>
      <c r="L33" s="13">
        <v>0</v>
      </c>
      <c r="M33" s="13">
        <v>0.309</v>
      </c>
      <c r="N33" s="13">
        <v>0</v>
      </c>
      <c r="O33" s="13">
        <v>0</v>
      </c>
      <c r="P33" s="13">
        <v>238555733</v>
      </c>
      <c r="Q33" s="36">
        <v>0.93</v>
      </c>
      <c r="R33" s="36">
        <v>0.72840000000000005</v>
      </c>
      <c r="S33" s="36">
        <v>0.91639999999999999</v>
      </c>
      <c r="T33" s="36">
        <v>0.82469999999999999</v>
      </c>
      <c r="U33" s="37">
        <v>0.82469999999999999</v>
      </c>
      <c r="V33" s="36">
        <f t="shared" si="0"/>
        <v>-9.6299999999999941E-2</v>
      </c>
      <c r="W33" s="13">
        <f t="shared" si="1"/>
        <v>-229729.17087899987</v>
      </c>
    </row>
    <row r="34" spans="1:23" x14ac:dyDescent="0.25">
      <c r="A34" s="45">
        <v>107907</v>
      </c>
      <c r="B34" s="13" t="s">
        <v>620</v>
      </c>
      <c r="C34" s="13" t="s">
        <v>1049</v>
      </c>
      <c r="D34" s="13">
        <v>44042.673379629632</v>
      </c>
      <c r="E34" s="13">
        <v>2011422</v>
      </c>
      <c r="F34" s="13">
        <v>51116915</v>
      </c>
      <c r="G34" s="34">
        <v>818538273</v>
      </c>
      <c r="H34" s="34">
        <v>837307412</v>
      </c>
      <c r="I34" s="35">
        <v>2.3E-2</v>
      </c>
      <c r="J34" s="13">
        <v>0</v>
      </c>
      <c r="K34" s="13">
        <v>0</v>
      </c>
      <c r="L34" s="13">
        <v>0</v>
      </c>
      <c r="M34" s="13">
        <v>2.3E-2</v>
      </c>
      <c r="N34" s="13">
        <v>35914524</v>
      </c>
      <c r="O34" s="13">
        <v>33903102</v>
      </c>
      <c r="P34" s="13">
        <v>86146009</v>
      </c>
      <c r="Q34" s="36">
        <v>0.93</v>
      </c>
      <c r="R34" s="36">
        <v>0.56559999999999999</v>
      </c>
      <c r="S34" s="36">
        <v>0.91639999999999999</v>
      </c>
      <c r="T34" s="36">
        <v>0.82469999999999999</v>
      </c>
      <c r="U34" s="37">
        <v>0.82469999999999999</v>
      </c>
      <c r="V34" s="36">
        <f t="shared" si="0"/>
        <v>-0.2591</v>
      </c>
      <c r="W34" s="13">
        <f t="shared" si="1"/>
        <v>-223204.30931899999</v>
      </c>
    </row>
    <row r="35" spans="1:23" x14ac:dyDescent="0.25">
      <c r="A35" s="45">
        <v>48903</v>
      </c>
      <c r="B35" s="13" t="s">
        <v>867</v>
      </c>
      <c r="C35" s="13" t="s">
        <v>1049</v>
      </c>
      <c r="D35" s="13">
        <v>44043.632627314815</v>
      </c>
      <c r="E35" s="13">
        <v>0</v>
      </c>
      <c r="F35" s="13">
        <v>75268434</v>
      </c>
      <c r="G35" s="34">
        <v>85500065</v>
      </c>
      <c r="H35" s="34">
        <v>128508496</v>
      </c>
      <c r="I35" s="35">
        <v>0.503</v>
      </c>
      <c r="J35" s="13">
        <v>0</v>
      </c>
      <c r="K35" s="13">
        <v>0</v>
      </c>
      <c r="L35" s="13">
        <v>0</v>
      </c>
      <c r="M35" s="13">
        <v>0.503</v>
      </c>
      <c r="N35" s="13">
        <v>0</v>
      </c>
      <c r="O35" s="13">
        <v>0</v>
      </c>
      <c r="P35" s="13">
        <v>113130127</v>
      </c>
      <c r="Q35" s="36">
        <v>0.93</v>
      </c>
      <c r="R35" s="36">
        <v>0.63419999999999999</v>
      </c>
      <c r="S35" s="36">
        <v>0.91639999999999999</v>
      </c>
      <c r="T35" s="36">
        <v>0.82469999999999999</v>
      </c>
      <c r="U35" s="37">
        <v>0.82469999999999999</v>
      </c>
      <c r="V35" s="36">
        <f t="shared" si="0"/>
        <v>-0.1905</v>
      </c>
      <c r="W35" s="13">
        <f t="shared" si="1"/>
        <v>-215512.89193499999</v>
      </c>
    </row>
    <row r="36" spans="1:23" x14ac:dyDescent="0.25">
      <c r="A36" s="45">
        <v>12901</v>
      </c>
      <c r="B36" s="13" t="s">
        <v>56</v>
      </c>
      <c r="C36" s="13" t="s">
        <v>1049</v>
      </c>
      <c r="D36" s="13">
        <v>44040.735763888886</v>
      </c>
      <c r="E36" s="13">
        <v>0</v>
      </c>
      <c r="F36" s="13">
        <v>468377645</v>
      </c>
      <c r="G36" s="34">
        <v>255286695</v>
      </c>
      <c r="H36" s="34">
        <v>308937288</v>
      </c>
      <c r="I36" s="35">
        <v>0.21</v>
      </c>
      <c r="J36" s="13">
        <v>0</v>
      </c>
      <c r="K36" s="13">
        <v>0</v>
      </c>
      <c r="L36" s="13">
        <v>0</v>
      </c>
      <c r="M36" s="13">
        <v>0.21</v>
      </c>
      <c r="N36" s="13">
        <v>0</v>
      </c>
      <c r="O36" s="13">
        <v>0</v>
      </c>
      <c r="P36" s="13">
        <v>566811049</v>
      </c>
      <c r="Q36" s="36">
        <v>0.93</v>
      </c>
      <c r="R36" s="36">
        <v>0.78769999999999996</v>
      </c>
      <c r="S36" s="36">
        <v>0.91639999999999999</v>
      </c>
      <c r="T36" s="36">
        <v>0.82469999999999999</v>
      </c>
      <c r="U36" s="37">
        <v>0.82469999999999999</v>
      </c>
      <c r="V36" s="36">
        <f t="shared" si="0"/>
        <v>-3.7000000000000033E-2</v>
      </c>
      <c r="W36" s="13">
        <f t="shared" si="1"/>
        <v>-209720.08813000019</v>
      </c>
    </row>
    <row r="37" spans="1:23" x14ac:dyDescent="0.25">
      <c r="A37" s="45">
        <v>14910</v>
      </c>
      <c r="B37" s="13" t="s">
        <v>43</v>
      </c>
      <c r="C37" s="13" t="s">
        <v>1049</v>
      </c>
      <c r="D37" s="13">
        <v>44039.359756944446</v>
      </c>
      <c r="E37" s="13">
        <v>0</v>
      </c>
      <c r="F37" s="13">
        <v>384274531</v>
      </c>
      <c r="G37" s="34">
        <v>410617513</v>
      </c>
      <c r="H37" s="34">
        <v>501585240</v>
      </c>
      <c r="I37" s="35">
        <v>0.222</v>
      </c>
      <c r="J37" s="13">
        <v>0</v>
      </c>
      <c r="K37" s="13">
        <v>0</v>
      </c>
      <c r="L37" s="13">
        <v>0</v>
      </c>
      <c r="M37" s="13">
        <v>0.222</v>
      </c>
      <c r="N37" s="13">
        <v>0</v>
      </c>
      <c r="O37" s="13">
        <v>0</v>
      </c>
      <c r="P37" s="13">
        <v>469406264</v>
      </c>
      <c r="Q37" s="36">
        <v>0.93</v>
      </c>
      <c r="R37" s="36">
        <v>0.78029999999999999</v>
      </c>
      <c r="S37" s="36">
        <v>0.91639999999999999</v>
      </c>
      <c r="T37" s="36">
        <v>0.82469999999999999</v>
      </c>
      <c r="U37" s="37">
        <v>0.82469999999999999</v>
      </c>
      <c r="V37" s="36">
        <f t="shared" si="0"/>
        <v>-4.4399999999999995E-2</v>
      </c>
      <c r="W37" s="13">
        <f t="shared" si="1"/>
        <v>-208416.38121599995</v>
      </c>
    </row>
    <row r="38" spans="1:23" x14ac:dyDescent="0.25">
      <c r="A38" s="45">
        <v>48901</v>
      </c>
      <c r="B38" s="13" t="s">
        <v>868</v>
      </c>
      <c r="C38" s="13" t="s">
        <v>1049</v>
      </c>
      <c r="D38" s="13">
        <v>44040.735763888886</v>
      </c>
      <c r="E38" s="13">
        <v>0</v>
      </c>
      <c r="F38" s="13">
        <v>150523438</v>
      </c>
      <c r="G38" s="34">
        <v>163688355</v>
      </c>
      <c r="H38" s="34">
        <v>215543005</v>
      </c>
      <c r="I38" s="35">
        <v>0.317</v>
      </c>
      <c r="J38" s="13">
        <v>0</v>
      </c>
      <c r="K38" s="13">
        <v>0</v>
      </c>
      <c r="L38" s="13">
        <v>0</v>
      </c>
      <c r="M38" s="13">
        <v>0.317</v>
      </c>
      <c r="N38" s="13">
        <v>0</v>
      </c>
      <c r="O38" s="13">
        <v>0</v>
      </c>
      <c r="P38" s="13">
        <v>198207589</v>
      </c>
      <c r="Q38" s="36">
        <v>0.93</v>
      </c>
      <c r="R38" s="36">
        <v>0.72389999999999999</v>
      </c>
      <c r="S38" s="36">
        <v>0.91639999999999999</v>
      </c>
      <c r="T38" s="36">
        <v>0.82469999999999999</v>
      </c>
      <c r="U38" s="37">
        <v>0.82469999999999999</v>
      </c>
      <c r="V38" s="36">
        <f t="shared" si="0"/>
        <v>-0.1008</v>
      </c>
      <c r="W38" s="13">
        <f t="shared" si="1"/>
        <v>-199793.24971199999</v>
      </c>
    </row>
    <row r="39" spans="1:23" x14ac:dyDescent="0.25">
      <c r="A39" s="45">
        <v>198905</v>
      </c>
      <c r="B39" s="13" t="s">
        <v>259</v>
      </c>
      <c r="C39" s="13" t="s">
        <v>1049</v>
      </c>
      <c r="D39" s="13">
        <v>44039.707499999997</v>
      </c>
      <c r="E39" s="13">
        <v>0</v>
      </c>
      <c r="F39" s="13">
        <v>479917379</v>
      </c>
      <c r="G39" s="34">
        <v>475418852</v>
      </c>
      <c r="H39" s="34">
        <v>570536409</v>
      </c>
      <c r="I39" s="35">
        <v>0.2</v>
      </c>
      <c r="J39" s="13">
        <v>0</v>
      </c>
      <c r="K39" s="13">
        <v>0</v>
      </c>
      <c r="L39" s="13">
        <v>0</v>
      </c>
      <c r="M39" s="13">
        <v>0.2</v>
      </c>
      <c r="N39" s="13">
        <v>0</v>
      </c>
      <c r="O39" s="13">
        <v>0</v>
      </c>
      <c r="P39" s="13">
        <v>575934961</v>
      </c>
      <c r="Q39" s="36">
        <v>0.93</v>
      </c>
      <c r="R39" s="36">
        <v>0.79430000000000001</v>
      </c>
      <c r="S39" s="36">
        <v>0.91639999999999999</v>
      </c>
      <c r="T39" s="36">
        <v>0.82469999999999999</v>
      </c>
      <c r="U39" s="37">
        <v>0.82469999999999999</v>
      </c>
      <c r="V39" s="36">
        <f t="shared" si="0"/>
        <v>-3.0399999999999983E-2</v>
      </c>
      <c r="W39" s="13">
        <f t="shared" si="1"/>
        <v>-175084.22814399991</v>
      </c>
    </row>
    <row r="40" spans="1:23" x14ac:dyDescent="0.25">
      <c r="A40" s="45">
        <v>14908</v>
      </c>
      <c r="B40" s="13" t="s">
        <v>45</v>
      </c>
      <c r="C40" s="13" t="s">
        <v>1049</v>
      </c>
      <c r="D40" s="13">
        <v>44041.719305555554</v>
      </c>
      <c r="E40" s="13">
        <v>0</v>
      </c>
      <c r="F40" s="13">
        <v>995509142</v>
      </c>
      <c r="G40" s="34">
        <v>1014283385</v>
      </c>
      <c r="H40" s="34">
        <v>1192472734</v>
      </c>
      <c r="I40" s="35">
        <v>0.17599999999999999</v>
      </c>
      <c r="J40" s="13">
        <v>0</v>
      </c>
      <c r="K40" s="13">
        <v>0</v>
      </c>
      <c r="L40" s="13">
        <v>0</v>
      </c>
      <c r="M40" s="13">
        <v>0.17599999999999999</v>
      </c>
      <c r="N40" s="13">
        <v>0</v>
      </c>
      <c r="O40" s="13">
        <v>0</v>
      </c>
      <c r="P40" s="13">
        <v>1170400231</v>
      </c>
      <c r="Q40" s="36">
        <v>0.93</v>
      </c>
      <c r="R40" s="36">
        <v>0.81079999999999997</v>
      </c>
      <c r="S40" s="36">
        <v>0.91639999999999999</v>
      </c>
      <c r="T40" s="36">
        <v>0.82469999999999999</v>
      </c>
      <c r="U40" s="37">
        <v>0.82469999999999999</v>
      </c>
      <c r="V40" s="36">
        <f t="shared" si="0"/>
        <v>-1.3900000000000023E-2</v>
      </c>
      <c r="W40" s="13">
        <f t="shared" si="1"/>
        <v>-162685.63210900029</v>
      </c>
    </row>
    <row r="41" spans="1:23" x14ac:dyDescent="0.25">
      <c r="A41" s="45">
        <v>205905</v>
      </c>
      <c r="B41" s="13" t="s">
        <v>233</v>
      </c>
      <c r="C41" s="13" t="s">
        <v>1049</v>
      </c>
      <c r="D41" s="13">
        <v>44041.719305555554</v>
      </c>
      <c r="E41" s="13">
        <v>0</v>
      </c>
      <c r="F41" s="13">
        <v>331992597</v>
      </c>
      <c r="G41" s="34">
        <v>347011912</v>
      </c>
      <c r="H41" s="34">
        <v>420364699</v>
      </c>
      <c r="I41" s="35">
        <v>0.21099999999999999</v>
      </c>
      <c r="J41" s="13">
        <v>0</v>
      </c>
      <c r="K41" s="13">
        <v>0</v>
      </c>
      <c r="L41" s="13">
        <v>0</v>
      </c>
      <c r="M41" s="13">
        <v>0.21099999999999999</v>
      </c>
      <c r="N41" s="13">
        <v>0</v>
      </c>
      <c r="O41" s="13">
        <v>0</v>
      </c>
      <c r="P41" s="13">
        <v>402170540</v>
      </c>
      <c r="Q41" s="36">
        <v>0.93</v>
      </c>
      <c r="R41" s="36">
        <v>0.78690000000000004</v>
      </c>
      <c r="S41" s="36">
        <v>0.91639999999999999</v>
      </c>
      <c r="T41" s="36">
        <v>0.82469999999999999</v>
      </c>
      <c r="U41" s="37">
        <v>0.82469999999999999</v>
      </c>
      <c r="V41" s="36">
        <f t="shared" si="0"/>
        <v>-3.7799999999999945E-2</v>
      </c>
      <c r="W41" s="13">
        <f t="shared" si="1"/>
        <v>-152020.46411999979</v>
      </c>
    </row>
    <row r="42" spans="1:23" x14ac:dyDescent="0.25">
      <c r="A42" s="45">
        <v>236901</v>
      </c>
      <c r="B42" s="13" t="s">
        <v>118</v>
      </c>
      <c r="C42" s="13" t="s">
        <v>1049</v>
      </c>
      <c r="D42" s="13">
        <v>44041.719305555554</v>
      </c>
      <c r="E42" s="13">
        <v>0</v>
      </c>
      <c r="F42" s="13">
        <v>391624825</v>
      </c>
      <c r="G42" s="34">
        <v>387590223</v>
      </c>
      <c r="H42" s="34">
        <v>461436467</v>
      </c>
      <c r="I42" s="35">
        <v>0.191</v>
      </c>
      <c r="J42" s="13">
        <v>0</v>
      </c>
      <c r="K42" s="13">
        <v>0</v>
      </c>
      <c r="L42" s="13">
        <v>0</v>
      </c>
      <c r="M42" s="13">
        <v>0.191</v>
      </c>
      <c r="N42" s="13">
        <v>0</v>
      </c>
      <c r="O42" s="13">
        <v>0</v>
      </c>
      <c r="P42" s="13">
        <v>466239768</v>
      </c>
      <c r="Q42" s="36">
        <v>0.93</v>
      </c>
      <c r="R42" s="36">
        <v>0.80059999999999998</v>
      </c>
      <c r="S42" s="36">
        <v>0.91639999999999999</v>
      </c>
      <c r="T42" s="36">
        <v>0.82469999999999999</v>
      </c>
      <c r="U42" s="37">
        <v>0.82469999999999999</v>
      </c>
      <c r="V42" s="36">
        <f t="shared" si="0"/>
        <v>-2.410000000000001E-2</v>
      </c>
      <c r="W42" s="13">
        <f t="shared" si="1"/>
        <v>-112363.78408800004</v>
      </c>
    </row>
    <row r="43" spans="1:23" x14ac:dyDescent="0.25">
      <c r="A43" s="45">
        <v>138904</v>
      </c>
      <c r="B43" s="13" t="s">
        <v>481</v>
      </c>
      <c r="C43" s="13" t="s">
        <v>1049</v>
      </c>
      <c r="D43" s="13">
        <v>44041.719305555554</v>
      </c>
      <c r="E43" s="13">
        <v>0</v>
      </c>
      <c r="F43" s="13">
        <v>66721898</v>
      </c>
      <c r="G43" s="34">
        <v>66869722</v>
      </c>
      <c r="H43" s="34">
        <v>90759110</v>
      </c>
      <c r="I43" s="35">
        <v>0.35699999999999998</v>
      </c>
      <c r="J43" s="13">
        <v>0</v>
      </c>
      <c r="K43" s="13">
        <v>0</v>
      </c>
      <c r="L43" s="13">
        <v>0</v>
      </c>
      <c r="M43" s="13">
        <v>0.35699999999999998</v>
      </c>
      <c r="N43" s="13">
        <v>0</v>
      </c>
      <c r="O43" s="13">
        <v>0</v>
      </c>
      <c r="P43" s="13">
        <v>90558475</v>
      </c>
      <c r="Q43" s="36">
        <v>0.93</v>
      </c>
      <c r="R43" s="36">
        <v>0.70230000000000004</v>
      </c>
      <c r="S43" s="36">
        <v>0.91639999999999999</v>
      </c>
      <c r="T43" s="36">
        <v>0.82469999999999999</v>
      </c>
      <c r="U43" s="37">
        <v>0.82469999999999999</v>
      </c>
      <c r="V43" s="36">
        <f t="shared" si="0"/>
        <v>-0.12239999999999995</v>
      </c>
      <c r="W43" s="13">
        <f t="shared" si="1"/>
        <v>-110843.57339999996</v>
      </c>
    </row>
    <row r="44" spans="1:23" x14ac:dyDescent="0.25">
      <c r="A44" s="45">
        <v>246908</v>
      </c>
      <c r="B44" s="13" t="s">
        <v>32</v>
      </c>
      <c r="C44" s="13" t="s">
        <v>1049</v>
      </c>
      <c r="D44" s="13">
        <v>44039.707499999997</v>
      </c>
      <c r="E44" s="13">
        <v>0</v>
      </c>
      <c r="F44" s="13">
        <v>2901857833</v>
      </c>
      <c r="G44" s="34">
        <v>2898039587</v>
      </c>
      <c r="H44" s="34">
        <v>3361856493</v>
      </c>
      <c r="I44" s="35">
        <v>0.16</v>
      </c>
      <c r="J44" s="13">
        <v>0</v>
      </c>
      <c r="K44" s="13">
        <v>0</v>
      </c>
      <c r="L44" s="13">
        <v>0</v>
      </c>
      <c r="M44" s="13">
        <v>0.16</v>
      </c>
      <c r="N44" s="13">
        <v>0</v>
      </c>
      <c r="O44" s="13">
        <v>0</v>
      </c>
      <c r="P44" s="13">
        <v>3366285830</v>
      </c>
      <c r="Q44" s="36">
        <v>0.93</v>
      </c>
      <c r="R44" s="36">
        <v>0.82169999999999999</v>
      </c>
      <c r="S44" s="36">
        <v>0.91639999999999999</v>
      </c>
      <c r="T44" s="36">
        <v>0.82469999999999999</v>
      </c>
      <c r="U44" s="37">
        <v>0.82469999999999999</v>
      </c>
      <c r="V44" s="36">
        <f t="shared" si="0"/>
        <v>-3.0000000000000027E-3</v>
      </c>
      <c r="W44" s="13">
        <f t="shared" si="1"/>
        <v>-100988.57490000008</v>
      </c>
    </row>
    <row r="45" spans="1:23" x14ac:dyDescent="0.25">
      <c r="A45" s="45">
        <v>175905</v>
      </c>
      <c r="B45" s="13" t="s">
        <v>343</v>
      </c>
      <c r="C45" s="13" t="s">
        <v>1049</v>
      </c>
      <c r="D45" s="13">
        <v>44041.719305555554</v>
      </c>
      <c r="E45" s="13">
        <v>0</v>
      </c>
      <c r="F45" s="13">
        <v>171394134</v>
      </c>
      <c r="G45" s="34">
        <v>175935486</v>
      </c>
      <c r="H45" s="34">
        <v>215549474</v>
      </c>
      <c r="I45" s="35">
        <v>0.22500000000000001</v>
      </c>
      <c r="J45" s="13">
        <v>0</v>
      </c>
      <c r="K45" s="13">
        <v>0</v>
      </c>
      <c r="L45" s="13">
        <v>0</v>
      </c>
      <c r="M45" s="13">
        <v>0.22500000000000001</v>
      </c>
      <c r="N45" s="13">
        <v>0</v>
      </c>
      <c r="O45" s="13">
        <v>0</v>
      </c>
      <c r="P45" s="13">
        <v>209985582</v>
      </c>
      <c r="Q45" s="36">
        <v>0.93</v>
      </c>
      <c r="R45" s="36">
        <v>0.77800000000000002</v>
      </c>
      <c r="S45" s="36">
        <v>0.91639999999999999</v>
      </c>
      <c r="T45" s="36">
        <v>0.82469999999999999</v>
      </c>
      <c r="U45" s="37">
        <v>0.82469999999999999</v>
      </c>
      <c r="V45" s="36">
        <f t="shared" si="0"/>
        <v>-4.6699999999999964E-2</v>
      </c>
      <c r="W45" s="13">
        <f t="shared" si="1"/>
        <v>-98063.266793999923</v>
      </c>
    </row>
    <row r="46" spans="1:23" x14ac:dyDescent="0.25">
      <c r="A46" s="45">
        <v>91918</v>
      </c>
      <c r="B46" s="13" t="s">
        <v>695</v>
      </c>
      <c r="C46" s="13" t="s">
        <v>1049</v>
      </c>
      <c r="D46" s="13">
        <v>44040.735763888886</v>
      </c>
      <c r="E46" s="13">
        <v>0</v>
      </c>
      <c r="F46" s="13">
        <v>259009383</v>
      </c>
      <c r="G46" s="34">
        <v>287289424</v>
      </c>
      <c r="H46" s="34">
        <v>318402508</v>
      </c>
      <c r="I46" s="35">
        <v>0.108</v>
      </c>
      <c r="J46" s="13">
        <v>0</v>
      </c>
      <c r="K46" s="13">
        <v>0</v>
      </c>
      <c r="L46" s="13">
        <v>0</v>
      </c>
      <c r="M46" s="13">
        <v>0.108</v>
      </c>
      <c r="N46" s="13">
        <v>23267400</v>
      </c>
      <c r="O46" s="13">
        <v>23267400</v>
      </c>
      <c r="P46" s="13">
        <v>310327174</v>
      </c>
      <c r="Q46" s="36">
        <v>0.93</v>
      </c>
      <c r="R46" s="36">
        <v>0.79559999999999997</v>
      </c>
      <c r="S46" s="36">
        <v>0.91639999999999999</v>
      </c>
      <c r="T46" s="36">
        <v>0.82469999999999999</v>
      </c>
      <c r="U46" s="37">
        <v>0.82469999999999999</v>
      </c>
      <c r="V46" s="36">
        <f t="shared" si="0"/>
        <v>-2.9100000000000015E-2</v>
      </c>
      <c r="W46" s="13">
        <f t="shared" si="1"/>
        <v>-90305.207634000049</v>
      </c>
    </row>
    <row r="47" spans="1:23" x14ac:dyDescent="0.25">
      <c r="A47" s="45">
        <v>153907</v>
      </c>
      <c r="B47" s="13" t="s">
        <v>428</v>
      </c>
      <c r="C47" s="13" t="s">
        <v>1049</v>
      </c>
      <c r="D47" s="13">
        <v>44043.305833333332</v>
      </c>
      <c r="E47" s="13">
        <v>0</v>
      </c>
      <c r="F47" s="13">
        <v>56082385</v>
      </c>
      <c r="G47" s="34">
        <v>57802070</v>
      </c>
      <c r="H47" s="34">
        <v>76914260</v>
      </c>
      <c r="I47" s="35">
        <v>0.33100000000000002</v>
      </c>
      <c r="J47" s="13">
        <v>0</v>
      </c>
      <c r="K47" s="13">
        <v>0</v>
      </c>
      <c r="L47" s="13">
        <v>0</v>
      </c>
      <c r="M47" s="13">
        <v>0.33100000000000002</v>
      </c>
      <c r="N47" s="13">
        <v>0</v>
      </c>
      <c r="O47" s="13">
        <v>0</v>
      </c>
      <c r="P47" s="13">
        <v>74625963</v>
      </c>
      <c r="Q47" s="36">
        <v>0.93</v>
      </c>
      <c r="R47" s="36">
        <v>0.71630000000000005</v>
      </c>
      <c r="S47" s="36">
        <v>0.91639999999999999</v>
      </c>
      <c r="T47" s="36">
        <v>0.82469999999999999</v>
      </c>
      <c r="U47" s="37">
        <v>0.82469999999999999</v>
      </c>
      <c r="V47" s="36">
        <f t="shared" si="0"/>
        <v>-0.10839999999999994</v>
      </c>
      <c r="W47" s="13">
        <f t="shared" si="1"/>
        <v>-80894.543891999958</v>
      </c>
    </row>
    <row r="48" spans="1:23" x14ac:dyDescent="0.25">
      <c r="A48" s="45">
        <v>13905</v>
      </c>
      <c r="B48" s="13" t="s">
        <v>52</v>
      </c>
      <c r="C48" s="13" t="s">
        <v>1049</v>
      </c>
      <c r="D48" s="13">
        <v>44043.574143518519</v>
      </c>
      <c r="E48" s="13">
        <v>0</v>
      </c>
      <c r="F48" s="13">
        <v>173455210</v>
      </c>
      <c r="G48" s="34">
        <v>180344704</v>
      </c>
      <c r="H48" s="34">
        <v>217289353</v>
      </c>
      <c r="I48" s="35">
        <v>0.20499999999999999</v>
      </c>
      <c r="J48" s="13">
        <v>0</v>
      </c>
      <c r="K48" s="13">
        <v>0</v>
      </c>
      <c r="L48" s="13">
        <v>0</v>
      </c>
      <c r="M48" s="13">
        <v>0.20499999999999999</v>
      </c>
      <c r="N48" s="13">
        <v>0</v>
      </c>
      <c r="O48" s="13">
        <v>0</v>
      </c>
      <c r="P48" s="13">
        <v>208988507</v>
      </c>
      <c r="Q48" s="36">
        <v>0.93</v>
      </c>
      <c r="R48" s="36">
        <v>0.79110000000000003</v>
      </c>
      <c r="S48" s="36">
        <v>0.91639999999999999</v>
      </c>
      <c r="T48" s="36">
        <v>0.82469999999999999</v>
      </c>
      <c r="U48" s="37">
        <v>0.82469999999999999</v>
      </c>
      <c r="V48" s="36">
        <f t="shared" si="0"/>
        <v>-3.3599999999999963E-2</v>
      </c>
      <c r="W48" s="13">
        <f t="shared" si="1"/>
        <v>-70220.138351999922</v>
      </c>
    </row>
    <row r="49" spans="1:23" x14ac:dyDescent="0.25">
      <c r="A49" s="45">
        <v>76903</v>
      </c>
      <c r="B49" s="13" t="s">
        <v>748</v>
      </c>
      <c r="C49" s="13" t="s">
        <v>1049</v>
      </c>
      <c r="D49" s="13">
        <v>44036.564849537041</v>
      </c>
      <c r="E49" s="13">
        <v>0</v>
      </c>
      <c r="F49" s="13">
        <v>128289985</v>
      </c>
      <c r="G49" s="34">
        <v>128206750</v>
      </c>
      <c r="H49" s="34">
        <v>155967330</v>
      </c>
      <c r="I49" s="35">
        <v>0.217</v>
      </c>
      <c r="J49" s="13">
        <v>0</v>
      </c>
      <c r="K49" s="13">
        <v>0</v>
      </c>
      <c r="L49" s="13">
        <v>0</v>
      </c>
      <c r="M49" s="13">
        <v>0.217</v>
      </c>
      <c r="N49" s="13">
        <v>0</v>
      </c>
      <c r="O49" s="13">
        <v>0</v>
      </c>
      <c r="P49" s="13">
        <v>156068588</v>
      </c>
      <c r="Q49" s="36">
        <v>0.93</v>
      </c>
      <c r="R49" s="36">
        <v>0.78349999999999997</v>
      </c>
      <c r="S49" s="36">
        <v>0.91639999999999999</v>
      </c>
      <c r="T49" s="36">
        <v>0.82469999999999999</v>
      </c>
      <c r="U49" s="37">
        <v>0.82469999999999999</v>
      </c>
      <c r="V49" s="36">
        <f t="shared" si="0"/>
        <v>-4.1200000000000014E-2</v>
      </c>
      <c r="W49" s="13">
        <f t="shared" si="1"/>
        <v>-64300.258256000016</v>
      </c>
    </row>
    <row r="50" spans="1:23" x14ac:dyDescent="0.25">
      <c r="A50" s="45">
        <v>205906</v>
      </c>
      <c r="B50" s="13" t="s">
        <v>232</v>
      </c>
      <c r="C50" s="13" t="s">
        <v>1049</v>
      </c>
      <c r="D50" s="13">
        <v>44041.719305555554</v>
      </c>
      <c r="E50" s="13">
        <v>0</v>
      </c>
      <c r="F50" s="13">
        <v>691841816</v>
      </c>
      <c r="G50" s="34">
        <v>717367059</v>
      </c>
      <c r="H50" s="34">
        <v>837025382</v>
      </c>
      <c r="I50" s="35">
        <v>0.16700000000000001</v>
      </c>
      <c r="J50" s="13">
        <v>0</v>
      </c>
      <c r="K50" s="13">
        <v>0</v>
      </c>
      <c r="L50" s="13">
        <v>0</v>
      </c>
      <c r="M50" s="13">
        <v>0.16700000000000001</v>
      </c>
      <c r="N50" s="13">
        <v>0</v>
      </c>
      <c r="O50" s="13">
        <v>0</v>
      </c>
      <c r="P50" s="13">
        <v>807242475</v>
      </c>
      <c r="Q50" s="36">
        <v>0.93</v>
      </c>
      <c r="R50" s="36">
        <v>0.81689999999999996</v>
      </c>
      <c r="S50" s="36">
        <v>0.91639999999999999</v>
      </c>
      <c r="T50" s="36">
        <v>0.82469999999999999</v>
      </c>
      <c r="U50" s="37">
        <v>0.82469999999999999</v>
      </c>
      <c r="V50" s="36">
        <f t="shared" si="0"/>
        <v>-7.8000000000000291E-3</v>
      </c>
      <c r="W50" s="13">
        <f t="shared" si="1"/>
        <v>-62964.913050000236</v>
      </c>
    </row>
    <row r="51" spans="1:23" x14ac:dyDescent="0.25">
      <c r="A51" s="45">
        <v>129910</v>
      </c>
      <c r="B51" s="13" t="s">
        <v>500</v>
      </c>
      <c r="C51" s="13" t="s">
        <v>1049</v>
      </c>
      <c r="D51" s="13">
        <v>44044.313680555555</v>
      </c>
      <c r="E51" s="13">
        <v>0</v>
      </c>
      <c r="F51" s="13">
        <v>255251118</v>
      </c>
      <c r="G51" s="34">
        <v>244901904</v>
      </c>
      <c r="H51" s="34">
        <v>289899829</v>
      </c>
      <c r="I51" s="35">
        <v>0.184</v>
      </c>
      <c r="J51" s="13">
        <v>0</v>
      </c>
      <c r="K51" s="13">
        <v>0</v>
      </c>
      <c r="L51" s="13">
        <v>0</v>
      </c>
      <c r="M51" s="13">
        <v>0.184</v>
      </c>
      <c r="N51" s="13">
        <v>0</v>
      </c>
      <c r="O51" s="13">
        <v>0</v>
      </c>
      <c r="P51" s="13">
        <v>302150593</v>
      </c>
      <c r="Q51" s="36">
        <v>0.93</v>
      </c>
      <c r="R51" s="36">
        <v>0.80520000000000003</v>
      </c>
      <c r="S51" s="36">
        <v>0.91639999999999999</v>
      </c>
      <c r="T51" s="36">
        <v>0.82469999999999999</v>
      </c>
      <c r="U51" s="37">
        <v>0.82469999999999999</v>
      </c>
      <c r="V51" s="36">
        <f t="shared" si="0"/>
        <v>-1.9499999999999962E-2</v>
      </c>
      <c r="W51" s="13">
        <f t="shared" si="1"/>
        <v>-58919.365634999886</v>
      </c>
    </row>
    <row r="52" spans="1:23" x14ac:dyDescent="0.25">
      <c r="A52" s="45">
        <v>129902</v>
      </c>
      <c r="B52" s="13" t="s">
        <v>505</v>
      </c>
      <c r="C52" s="13" t="s">
        <v>1049</v>
      </c>
      <c r="D52" s="13">
        <v>44039.359756944446</v>
      </c>
      <c r="E52" s="13">
        <v>0</v>
      </c>
      <c r="F52" s="13">
        <v>4755588796</v>
      </c>
      <c r="G52" s="34">
        <v>4871170410</v>
      </c>
      <c r="H52" s="34">
        <v>5635678961</v>
      </c>
      <c r="I52" s="35">
        <v>0.157</v>
      </c>
      <c r="J52" s="13">
        <v>0</v>
      </c>
      <c r="K52" s="13">
        <v>0</v>
      </c>
      <c r="L52" s="13">
        <v>0</v>
      </c>
      <c r="M52" s="13">
        <v>0.157</v>
      </c>
      <c r="N52" s="13">
        <v>0</v>
      </c>
      <c r="O52" s="13">
        <v>0</v>
      </c>
      <c r="P52" s="13">
        <v>5501957326</v>
      </c>
      <c r="Q52" s="36">
        <v>0.93</v>
      </c>
      <c r="R52" s="36">
        <v>0.82389999999999997</v>
      </c>
      <c r="S52" s="36">
        <v>0.91639999999999999</v>
      </c>
      <c r="T52" s="36">
        <v>0.82469999999999999</v>
      </c>
      <c r="U52" s="37">
        <v>0.82469999999999999</v>
      </c>
      <c r="V52" s="36">
        <f t="shared" si="0"/>
        <v>-8.0000000000002292E-4</v>
      </c>
      <c r="W52" s="13">
        <f t="shared" si="1"/>
        <v>-44015.658608001257</v>
      </c>
    </row>
    <row r="53" spans="1:23" x14ac:dyDescent="0.25">
      <c r="A53" s="45">
        <v>176903</v>
      </c>
      <c r="B53" s="13" t="s">
        <v>337</v>
      </c>
      <c r="C53" s="13" t="s">
        <v>1049</v>
      </c>
      <c r="D53" s="13">
        <v>44043.648321759261</v>
      </c>
      <c r="E53" s="13">
        <v>15906236</v>
      </c>
      <c r="F53" s="13">
        <v>613086544</v>
      </c>
      <c r="G53" s="34">
        <v>597351933</v>
      </c>
      <c r="H53" s="34">
        <v>696677811</v>
      </c>
      <c r="I53" s="35">
        <v>0.16600000000000001</v>
      </c>
      <c r="J53" s="13">
        <v>0</v>
      </c>
      <c r="K53" s="13">
        <v>0</v>
      </c>
      <c r="L53" s="13">
        <v>0</v>
      </c>
      <c r="M53" s="13">
        <v>0.16600000000000001</v>
      </c>
      <c r="N53" s="13">
        <v>17191429</v>
      </c>
      <c r="O53" s="13">
        <v>1285193</v>
      </c>
      <c r="P53" s="13">
        <v>713669078</v>
      </c>
      <c r="Q53" s="36">
        <v>0.93</v>
      </c>
      <c r="R53" s="36">
        <v>0.81889999999999996</v>
      </c>
      <c r="S53" s="36">
        <v>0.91639999999999999</v>
      </c>
      <c r="T53" s="36">
        <v>0.82469999999999999</v>
      </c>
      <c r="U53" s="37">
        <v>0.82469999999999999</v>
      </c>
      <c r="V53" s="36">
        <f t="shared" si="0"/>
        <v>-5.8000000000000274E-3</v>
      </c>
      <c r="W53" s="13">
        <f t="shared" si="1"/>
        <v>-41392.806524000196</v>
      </c>
    </row>
    <row r="54" spans="1:23" x14ac:dyDescent="0.25">
      <c r="A54" s="45">
        <v>175902</v>
      </c>
      <c r="B54" s="13" t="s">
        <v>346</v>
      </c>
      <c r="C54" s="13" t="s">
        <v>1049</v>
      </c>
      <c r="D54" s="13">
        <v>44043.407326388886</v>
      </c>
      <c r="E54" s="13">
        <v>0</v>
      </c>
      <c r="F54" s="13">
        <v>226487771</v>
      </c>
      <c r="G54" s="34">
        <v>236702804</v>
      </c>
      <c r="H54" s="34">
        <v>278595470</v>
      </c>
      <c r="I54" s="35">
        <v>0.17699999999999999</v>
      </c>
      <c r="J54" s="13">
        <v>0</v>
      </c>
      <c r="K54" s="13">
        <v>0</v>
      </c>
      <c r="L54" s="13">
        <v>0</v>
      </c>
      <c r="M54" s="13">
        <v>0.17699999999999999</v>
      </c>
      <c r="N54" s="13">
        <v>0</v>
      </c>
      <c r="O54" s="13">
        <v>0</v>
      </c>
      <c r="P54" s="13">
        <v>266572537</v>
      </c>
      <c r="Q54" s="36">
        <v>0.93</v>
      </c>
      <c r="R54" s="36">
        <v>0.80989999999999995</v>
      </c>
      <c r="S54" s="36">
        <v>0.91639999999999999</v>
      </c>
      <c r="T54" s="36">
        <v>0.82469999999999999</v>
      </c>
      <c r="U54" s="37">
        <v>0.82469999999999999</v>
      </c>
      <c r="V54" s="36">
        <f t="shared" si="0"/>
        <v>-1.4800000000000035E-2</v>
      </c>
      <c r="W54" s="13">
        <f t="shared" si="1"/>
        <v>-39452.735476000096</v>
      </c>
    </row>
    <row r="55" spans="1:23" x14ac:dyDescent="0.25">
      <c r="A55" s="45">
        <v>147901</v>
      </c>
      <c r="B55" s="13" t="s">
        <v>448</v>
      </c>
      <c r="C55" s="13" t="s">
        <v>1049</v>
      </c>
      <c r="D55" s="13">
        <v>44036.564849537041</v>
      </c>
      <c r="E55" s="13">
        <v>0</v>
      </c>
      <c r="F55" s="13">
        <v>46593649</v>
      </c>
      <c r="G55" s="34">
        <v>47797156</v>
      </c>
      <c r="H55" s="34">
        <v>60033476</v>
      </c>
      <c r="I55" s="35">
        <v>0.25600000000000001</v>
      </c>
      <c r="J55" s="13">
        <v>0</v>
      </c>
      <c r="K55" s="13">
        <v>0</v>
      </c>
      <c r="L55" s="13">
        <v>0</v>
      </c>
      <c r="M55" s="13">
        <v>0.25600000000000001</v>
      </c>
      <c r="N55" s="13">
        <v>0</v>
      </c>
      <c r="O55" s="13">
        <v>0</v>
      </c>
      <c r="P55" s="13">
        <v>58521865</v>
      </c>
      <c r="Q55" s="36">
        <v>0.93</v>
      </c>
      <c r="R55" s="36">
        <v>0.75890000000000002</v>
      </c>
      <c r="S55" s="36">
        <v>0.91639999999999999</v>
      </c>
      <c r="T55" s="36">
        <v>0.82469999999999999</v>
      </c>
      <c r="U55" s="37">
        <v>0.82469999999999999</v>
      </c>
      <c r="V55" s="36">
        <f t="shared" si="0"/>
        <v>-6.579999999999997E-2</v>
      </c>
      <c r="W55" s="13">
        <f t="shared" si="1"/>
        <v>-38507.387169999987</v>
      </c>
    </row>
    <row r="56" spans="1:23" x14ac:dyDescent="0.25">
      <c r="A56" s="45">
        <v>20910</v>
      </c>
      <c r="B56" s="13" t="s">
        <v>963</v>
      </c>
      <c r="C56" s="13" t="s">
        <v>1049</v>
      </c>
      <c r="D56" s="13">
        <v>44041.719305555554</v>
      </c>
      <c r="E56" s="13">
        <v>0</v>
      </c>
      <c r="F56" s="13">
        <v>77168995</v>
      </c>
      <c r="G56" s="34">
        <v>79555965</v>
      </c>
      <c r="H56" s="34">
        <v>96471304</v>
      </c>
      <c r="I56" s="35">
        <v>0.21299999999999999</v>
      </c>
      <c r="J56" s="13">
        <v>0</v>
      </c>
      <c r="K56" s="13">
        <v>0</v>
      </c>
      <c r="L56" s="13">
        <v>0</v>
      </c>
      <c r="M56" s="13">
        <v>0.21299999999999999</v>
      </c>
      <c r="N56" s="13">
        <v>0</v>
      </c>
      <c r="O56" s="13">
        <v>0</v>
      </c>
      <c r="P56" s="13">
        <v>93576812</v>
      </c>
      <c r="Q56" s="36">
        <v>0.93</v>
      </c>
      <c r="R56" s="36">
        <v>0.78610000000000002</v>
      </c>
      <c r="S56" s="36">
        <v>0.91639999999999999</v>
      </c>
      <c r="T56" s="36">
        <v>0.82469999999999999</v>
      </c>
      <c r="U56" s="37">
        <v>0.82469999999999999</v>
      </c>
      <c r="V56" s="36">
        <f t="shared" si="0"/>
        <v>-3.8599999999999968E-2</v>
      </c>
      <c r="W56" s="13">
        <f t="shared" si="1"/>
        <v>-36120.649431999969</v>
      </c>
    </row>
    <row r="57" spans="1:23" x14ac:dyDescent="0.25">
      <c r="A57" s="45">
        <v>18905</v>
      </c>
      <c r="B57" s="13" t="s">
        <v>986</v>
      </c>
      <c r="C57" s="13" t="s">
        <v>1049</v>
      </c>
      <c r="D57" s="13">
        <v>44043.305833333332</v>
      </c>
      <c r="E57" s="13">
        <v>0</v>
      </c>
      <c r="F57" s="13">
        <v>110961133</v>
      </c>
      <c r="G57" s="34">
        <v>113524665</v>
      </c>
      <c r="H57" s="34">
        <v>135685170</v>
      </c>
      <c r="I57" s="35">
        <v>0.19500000000000001</v>
      </c>
      <c r="J57" s="13">
        <v>0</v>
      </c>
      <c r="K57" s="13">
        <v>0</v>
      </c>
      <c r="L57" s="13">
        <v>0</v>
      </c>
      <c r="M57" s="13">
        <v>0.19500000000000001</v>
      </c>
      <c r="N57" s="13">
        <v>0</v>
      </c>
      <c r="O57" s="13">
        <v>0</v>
      </c>
      <c r="P57" s="13">
        <v>132621225</v>
      </c>
      <c r="Q57" s="36">
        <v>0.93</v>
      </c>
      <c r="R57" s="36">
        <v>0.79749999999999999</v>
      </c>
      <c r="S57" s="36">
        <v>0.91639999999999999</v>
      </c>
      <c r="T57" s="36">
        <v>0.82469999999999999</v>
      </c>
      <c r="U57" s="37">
        <v>0.82469999999999999</v>
      </c>
      <c r="V57" s="36">
        <f t="shared" si="0"/>
        <v>-2.7200000000000002E-2</v>
      </c>
      <c r="W57" s="13">
        <f t="shared" si="1"/>
        <v>-36072.9732</v>
      </c>
    </row>
    <row r="58" spans="1:23" x14ac:dyDescent="0.25">
      <c r="A58" s="45">
        <v>74904</v>
      </c>
      <c r="B58" s="13" t="s">
        <v>760</v>
      </c>
      <c r="C58" s="13" t="s">
        <v>1049</v>
      </c>
      <c r="D58" s="13">
        <v>44036.564849537041</v>
      </c>
      <c r="E58" s="13">
        <v>0</v>
      </c>
      <c r="F58" s="13">
        <v>70319221</v>
      </c>
      <c r="G58" s="34">
        <v>75314033</v>
      </c>
      <c r="H58" s="34">
        <v>90946415</v>
      </c>
      <c r="I58" s="35">
        <v>0.20799999999999999</v>
      </c>
      <c r="J58" s="13">
        <v>0</v>
      </c>
      <c r="K58" s="13">
        <v>0</v>
      </c>
      <c r="L58" s="13">
        <v>0</v>
      </c>
      <c r="M58" s="13">
        <v>0.20799999999999999</v>
      </c>
      <c r="N58" s="13">
        <v>0</v>
      </c>
      <c r="O58" s="13">
        <v>0</v>
      </c>
      <c r="P58" s="13">
        <v>84914866</v>
      </c>
      <c r="Q58" s="36">
        <v>0.93</v>
      </c>
      <c r="R58" s="36">
        <v>0.78939999999999999</v>
      </c>
      <c r="S58" s="36">
        <v>0.91639999999999999</v>
      </c>
      <c r="T58" s="36">
        <v>0.82469999999999999</v>
      </c>
      <c r="U58" s="37">
        <v>0.82469999999999999</v>
      </c>
      <c r="V58" s="36">
        <f t="shared" si="0"/>
        <v>-3.5299999999999998E-2</v>
      </c>
      <c r="W58" s="13">
        <f t="shared" si="1"/>
        <v>-29974.947698</v>
      </c>
    </row>
    <row r="59" spans="1:23" x14ac:dyDescent="0.25">
      <c r="A59" s="45">
        <v>70915</v>
      </c>
      <c r="B59" s="13" t="s">
        <v>782</v>
      </c>
      <c r="C59" s="13" t="s">
        <v>1049</v>
      </c>
      <c r="D59" s="13">
        <v>44039.707499999997</v>
      </c>
      <c r="E59" s="13">
        <v>0</v>
      </c>
      <c r="F59" s="13">
        <v>395778273</v>
      </c>
      <c r="G59" s="34">
        <v>408077255</v>
      </c>
      <c r="H59" s="34">
        <v>475194777</v>
      </c>
      <c r="I59" s="35">
        <v>0.16400000000000001</v>
      </c>
      <c r="J59" s="13">
        <v>0</v>
      </c>
      <c r="K59" s="13">
        <v>0</v>
      </c>
      <c r="L59" s="13">
        <v>0</v>
      </c>
      <c r="M59" s="13">
        <v>0.16400000000000001</v>
      </c>
      <c r="N59" s="13">
        <v>0</v>
      </c>
      <c r="O59" s="13">
        <v>0</v>
      </c>
      <c r="P59" s="13">
        <v>460872950</v>
      </c>
      <c r="Q59" s="36">
        <v>0.93</v>
      </c>
      <c r="R59" s="36">
        <v>0.81859999999999999</v>
      </c>
      <c r="S59" s="36">
        <v>0.91639999999999999</v>
      </c>
      <c r="T59" s="36">
        <v>0.82469999999999999</v>
      </c>
      <c r="U59" s="37">
        <v>0.82469999999999999</v>
      </c>
      <c r="V59" s="36">
        <f t="shared" si="0"/>
        <v>-6.0999999999999943E-3</v>
      </c>
      <c r="W59" s="13">
        <f t="shared" si="1"/>
        <v>-28113.249949999972</v>
      </c>
    </row>
    <row r="60" spans="1:23" x14ac:dyDescent="0.25">
      <c r="A60" s="45">
        <v>85903</v>
      </c>
      <c r="B60" s="13" t="s">
        <v>720</v>
      </c>
      <c r="C60" s="13" t="s">
        <v>1049</v>
      </c>
      <c r="D60" s="13">
        <v>44043.305833333332</v>
      </c>
      <c r="E60" s="13">
        <v>0</v>
      </c>
      <c r="F60" s="13">
        <v>59375804</v>
      </c>
      <c r="G60" s="34">
        <v>59353558</v>
      </c>
      <c r="H60" s="34">
        <v>71925457</v>
      </c>
      <c r="I60" s="35">
        <v>0.21199999999999999</v>
      </c>
      <c r="J60" s="13">
        <v>0</v>
      </c>
      <c r="K60" s="13">
        <v>0</v>
      </c>
      <c r="L60" s="13">
        <v>0</v>
      </c>
      <c r="M60" s="13">
        <v>0.21199999999999999</v>
      </c>
      <c r="N60" s="13">
        <v>0</v>
      </c>
      <c r="O60" s="13">
        <v>0</v>
      </c>
      <c r="P60" s="13">
        <v>71952415</v>
      </c>
      <c r="Q60" s="36">
        <v>0.93</v>
      </c>
      <c r="R60" s="36">
        <v>0.78659999999999997</v>
      </c>
      <c r="S60" s="36">
        <v>0.91639999999999999</v>
      </c>
      <c r="T60" s="36">
        <v>0.82469999999999999</v>
      </c>
      <c r="U60" s="37">
        <v>0.82469999999999999</v>
      </c>
      <c r="V60" s="36">
        <f t="shared" si="0"/>
        <v>-3.8100000000000023E-2</v>
      </c>
      <c r="W60" s="13">
        <f t="shared" si="1"/>
        <v>-27413.870115000016</v>
      </c>
    </row>
    <row r="61" spans="1:23" x14ac:dyDescent="0.25">
      <c r="A61" s="45">
        <v>180902</v>
      </c>
      <c r="B61" s="13" t="s">
        <v>319</v>
      </c>
      <c r="C61" s="13" t="s">
        <v>1049</v>
      </c>
      <c r="D61" s="13">
        <v>44057.642916666664</v>
      </c>
      <c r="E61" s="13">
        <v>0</v>
      </c>
      <c r="F61" s="13">
        <v>196165233</v>
      </c>
      <c r="G61" s="34">
        <v>201931083</v>
      </c>
      <c r="H61" s="34">
        <v>236412449</v>
      </c>
      <c r="I61" s="35">
        <v>0.17100000000000001</v>
      </c>
      <c r="J61" s="13">
        <v>0</v>
      </c>
      <c r="K61" s="13">
        <v>0</v>
      </c>
      <c r="L61" s="13">
        <v>0</v>
      </c>
      <c r="M61" s="13">
        <v>0.17100000000000001</v>
      </c>
      <c r="N61" s="13">
        <v>0</v>
      </c>
      <c r="O61" s="13">
        <v>0</v>
      </c>
      <c r="P61" s="13">
        <v>229662033</v>
      </c>
      <c r="Q61" s="36">
        <v>0.93</v>
      </c>
      <c r="R61" s="36">
        <v>0.81420000000000003</v>
      </c>
      <c r="S61" s="36">
        <v>0.91639999999999999</v>
      </c>
      <c r="T61" s="36">
        <v>0.82469999999999999</v>
      </c>
      <c r="U61" s="37">
        <v>0.82469999999999999</v>
      </c>
      <c r="V61" s="36">
        <f t="shared" si="0"/>
        <v>-1.0499999999999954E-2</v>
      </c>
      <c r="W61" s="13">
        <f t="shared" si="1"/>
        <v>-24114.513464999894</v>
      </c>
    </row>
    <row r="62" spans="1:23" x14ac:dyDescent="0.25">
      <c r="A62" s="45">
        <v>213901</v>
      </c>
      <c r="B62" s="13" t="s">
        <v>206</v>
      </c>
      <c r="C62" s="13" t="s">
        <v>1049</v>
      </c>
      <c r="D62" s="13">
        <v>44040.735763888886</v>
      </c>
      <c r="E62" s="13">
        <v>81336686</v>
      </c>
      <c r="F62" s="13">
        <v>2293534523</v>
      </c>
      <c r="G62" s="34">
        <v>2261668640</v>
      </c>
      <c r="H62" s="34">
        <v>2620840958</v>
      </c>
      <c r="I62" s="35">
        <v>0.159</v>
      </c>
      <c r="J62" s="13">
        <v>0</v>
      </c>
      <c r="K62" s="13">
        <v>0</v>
      </c>
      <c r="L62" s="13">
        <v>0</v>
      </c>
      <c r="M62" s="13">
        <v>0.159</v>
      </c>
      <c r="N62" s="13">
        <v>90318419</v>
      </c>
      <c r="O62" s="13">
        <v>8981733</v>
      </c>
      <c r="P62" s="13">
        <v>2653832187</v>
      </c>
      <c r="Q62" s="36">
        <v>0.93</v>
      </c>
      <c r="R62" s="36">
        <v>0.82379999999999998</v>
      </c>
      <c r="S62" s="36">
        <v>0.91639999999999999</v>
      </c>
      <c r="T62" s="36">
        <v>0.82469999999999999</v>
      </c>
      <c r="U62" s="37">
        <v>0.82469999999999999</v>
      </c>
      <c r="V62" s="36">
        <f t="shared" si="0"/>
        <v>-9.000000000000119E-4</v>
      </c>
      <c r="W62" s="13">
        <f t="shared" si="1"/>
        <v>-23884.489683000316</v>
      </c>
    </row>
    <row r="63" spans="1:23" x14ac:dyDescent="0.25">
      <c r="A63" s="45">
        <v>65902</v>
      </c>
      <c r="B63" s="13" t="s">
        <v>804</v>
      </c>
      <c r="C63" s="13" t="s">
        <v>1049</v>
      </c>
      <c r="D63" s="13">
        <v>44043.305833333332</v>
      </c>
      <c r="E63" s="13">
        <v>0</v>
      </c>
      <c r="F63" s="13">
        <v>69110314</v>
      </c>
      <c r="G63" s="34">
        <v>67857055</v>
      </c>
      <c r="H63" s="34">
        <v>81180769</v>
      </c>
      <c r="I63" s="35">
        <v>0.19600000000000001</v>
      </c>
      <c r="J63" s="13">
        <v>0</v>
      </c>
      <c r="K63" s="13">
        <v>0</v>
      </c>
      <c r="L63" s="13">
        <v>0</v>
      </c>
      <c r="M63" s="13">
        <v>0.19600000000000001</v>
      </c>
      <c r="N63" s="13">
        <v>0</v>
      </c>
      <c r="O63" s="13">
        <v>0</v>
      </c>
      <c r="P63" s="13">
        <v>82680105</v>
      </c>
      <c r="Q63" s="36">
        <v>0.93</v>
      </c>
      <c r="R63" s="36">
        <v>0.79669999999999996</v>
      </c>
      <c r="S63" s="36">
        <v>0.91639999999999999</v>
      </c>
      <c r="T63" s="36">
        <v>0.82469999999999999</v>
      </c>
      <c r="U63" s="37">
        <v>0.82469999999999999</v>
      </c>
      <c r="V63" s="36">
        <f t="shared" si="0"/>
        <v>-2.8000000000000025E-2</v>
      </c>
      <c r="W63" s="13">
        <f t="shared" si="1"/>
        <v>-23150.429400000023</v>
      </c>
    </row>
    <row r="64" spans="1:23" x14ac:dyDescent="0.25">
      <c r="A64" s="45">
        <v>146907</v>
      </c>
      <c r="B64" s="13" t="s">
        <v>449</v>
      </c>
      <c r="C64" s="13" t="s">
        <v>1049</v>
      </c>
      <c r="D64" s="13">
        <v>44039.707499999997</v>
      </c>
      <c r="E64" s="13">
        <v>0</v>
      </c>
      <c r="F64" s="13">
        <v>641665396</v>
      </c>
      <c r="G64" s="34">
        <v>677358768</v>
      </c>
      <c r="H64" s="34">
        <v>785394674</v>
      </c>
      <c r="I64" s="35">
        <v>0.159</v>
      </c>
      <c r="J64" s="13">
        <v>0</v>
      </c>
      <c r="K64" s="13">
        <v>0</v>
      </c>
      <c r="L64" s="13">
        <v>0</v>
      </c>
      <c r="M64" s="13">
        <v>0.159</v>
      </c>
      <c r="N64" s="13">
        <v>0</v>
      </c>
      <c r="O64" s="13">
        <v>0</v>
      </c>
      <c r="P64" s="13">
        <v>744008358</v>
      </c>
      <c r="Q64" s="36">
        <v>0.93</v>
      </c>
      <c r="R64" s="36">
        <v>0.82210000000000005</v>
      </c>
      <c r="S64" s="36">
        <v>0.91639999999999999</v>
      </c>
      <c r="T64" s="36">
        <v>0.82469999999999999</v>
      </c>
      <c r="U64" s="37">
        <v>0.82469999999999999</v>
      </c>
      <c r="V64" s="36">
        <f t="shared" si="0"/>
        <v>-2.5999999999999357E-3</v>
      </c>
      <c r="W64" s="13">
        <f t="shared" si="1"/>
        <v>-19344.217307999523</v>
      </c>
    </row>
    <row r="65" spans="1:23" x14ac:dyDescent="0.25">
      <c r="A65" s="45">
        <v>116915</v>
      </c>
      <c r="B65" s="13" t="s">
        <v>555</v>
      </c>
      <c r="C65" s="13" t="s">
        <v>1049</v>
      </c>
      <c r="D65" s="13">
        <v>44039.707499999997</v>
      </c>
      <c r="E65" s="13">
        <v>0</v>
      </c>
      <c r="F65" s="13">
        <v>230659788</v>
      </c>
      <c r="G65" s="34">
        <v>241374222</v>
      </c>
      <c r="H65" s="34">
        <v>281371796</v>
      </c>
      <c r="I65" s="35">
        <v>0.16600000000000001</v>
      </c>
      <c r="J65" s="13">
        <v>0</v>
      </c>
      <c r="K65" s="13">
        <v>0</v>
      </c>
      <c r="L65" s="13">
        <v>0</v>
      </c>
      <c r="M65" s="13">
        <v>0.16600000000000001</v>
      </c>
      <c r="N65" s="13">
        <v>0</v>
      </c>
      <c r="O65" s="13">
        <v>0</v>
      </c>
      <c r="P65" s="13">
        <v>268881897</v>
      </c>
      <c r="Q65" s="36">
        <v>0.93</v>
      </c>
      <c r="R65" s="36">
        <v>0.81769999999999998</v>
      </c>
      <c r="S65" s="36">
        <v>0.91639999999999999</v>
      </c>
      <c r="T65" s="36">
        <v>0.82469999999999999</v>
      </c>
      <c r="U65" s="37">
        <v>0.82469999999999999</v>
      </c>
      <c r="V65" s="36">
        <f t="shared" si="0"/>
        <v>-7.0000000000000062E-3</v>
      </c>
      <c r="W65" s="13">
        <f t="shared" si="1"/>
        <v>-18821.732790000016</v>
      </c>
    </row>
    <row r="66" spans="1:23" x14ac:dyDescent="0.25">
      <c r="A66" s="45">
        <v>116902</v>
      </c>
      <c r="B66" s="13" t="s">
        <v>562</v>
      </c>
      <c r="C66" s="13" t="s">
        <v>1049</v>
      </c>
      <c r="D66" s="13">
        <v>44039.707499999997</v>
      </c>
      <c r="E66" s="13">
        <v>0</v>
      </c>
      <c r="F66" s="13">
        <v>126946432</v>
      </c>
      <c r="G66" s="34">
        <v>134322341</v>
      </c>
      <c r="H66" s="34">
        <v>157621716</v>
      </c>
      <c r="I66" s="35">
        <v>0.17299999999999999</v>
      </c>
      <c r="J66" s="13">
        <v>0</v>
      </c>
      <c r="K66" s="13">
        <v>0</v>
      </c>
      <c r="L66" s="13">
        <v>0</v>
      </c>
      <c r="M66" s="13">
        <v>0.17299999999999999</v>
      </c>
      <c r="N66" s="13">
        <v>0</v>
      </c>
      <c r="O66" s="13">
        <v>0</v>
      </c>
      <c r="P66" s="13">
        <v>148966392</v>
      </c>
      <c r="Q66" s="36">
        <v>0.93</v>
      </c>
      <c r="R66" s="36">
        <v>0.81230000000000002</v>
      </c>
      <c r="S66" s="36">
        <v>0.91639999999999999</v>
      </c>
      <c r="T66" s="36">
        <v>0.82469999999999999</v>
      </c>
      <c r="U66" s="37">
        <v>0.82469999999999999</v>
      </c>
      <c r="V66" s="36">
        <f t="shared" ref="V66:V129" si="2">MIN(R66,S66)-U66</f>
        <v>-1.2399999999999967E-2</v>
      </c>
      <c r="W66" s="13">
        <f t="shared" ref="W66:W129" si="3">V66*(P66/100)</f>
        <v>-18471.83260799995</v>
      </c>
    </row>
    <row r="67" spans="1:23" x14ac:dyDescent="0.25">
      <c r="A67" s="45">
        <v>14901</v>
      </c>
      <c r="B67" s="13" t="s">
        <v>51</v>
      </c>
      <c r="C67" s="13" t="s">
        <v>1049</v>
      </c>
      <c r="D67" s="13">
        <v>44041.719305555554</v>
      </c>
      <c r="E67" s="13">
        <v>0</v>
      </c>
      <c r="F67" s="13">
        <v>499016010</v>
      </c>
      <c r="G67" s="34">
        <v>514641093</v>
      </c>
      <c r="H67" s="34">
        <v>596896081</v>
      </c>
      <c r="I67" s="35">
        <v>0.16</v>
      </c>
      <c r="J67" s="13">
        <v>0</v>
      </c>
      <c r="K67" s="13">
        <v>0</v>
      </c>
      <c r="L67" s="13">
        <v>0</v>
      </c>
      <c r="M67" s="13">
        <v>0.16</v>
      </c>
      <c r="N67" s="13">
        <v>0</v>
      </c>
      <c r="O67" s="13">
        <v>0</v>
      </c>
      <c r="P67" s="13">
        <v>578773644</v>
      </c>
      <c r="Q67" s="36">
        <v>0.93</v>
      </c>
      <c r="R67" s="36">
        <v>0.82179999999999997</v>
      </c>
      <c r="S67" s="36">
        <v>0.91639999999999999</v>
      </c>
      <c r="T67" s="36">
        <v>0.82469999999999999</v>
      </c>
      <c r="U67" s="37">
        <v>0.82469999999999999</v>
      </c>
      <c r="V67" s="36">
        <f t="shared" si="2"/>
        <v>-2.9000000000000137E-3</v>
      </c>
      <c r="W67" s="13">
        <f t="shared" si="3"/>
        <v>-16784.435676000081</v>
      </c>
    </row>
    <row r="68" spans="1:23" x14ac:dyDescent="0.25">
      <c r="A68" s="45">
        <v>70901</v>
      </c>
      <c r="B68" s="13" t="s">
        <v>791</v>
      </c>
      <c r="C68" s="13" t="s">
        <v>1049</v>
      </c>
      <c r="D68" s="13">
        <v>44043.636145833334</v>
      </c>
      <c r="E68" s="13">
        <v>0</v>
      </c>
      <c r="F68" s="13">
        <v>45468450</v>
      </c>
      <c r="G68" s="34">
        <v>47475313</v>
      </c>
      <c r="H68" s="34">
        <v>56671217</v>
      </c>
      <c r="I68" s="35">
        <v>0.19400000000000001</v>
      </c>
      <c r="J68" s="13">
        <v>0</v>
      </c>
      <c r="K68" s="13">
        <v>0</v>
      </c>
      <c r="L68" s="13">
        <v>0</v>
      </c>
      <c r="M68" s="13">
        <v>0.19400000000000001</v>
      </c>
      <c r="N68" s="13">
        <v>0</v>
      </c>
      <c r="O68" s="13">
        <v>0</v>
      </c>
      <c r="P68" s="13">
        <v>54275627</v>
      </c>
      <c r="Q68" s="36">
        <v>0.93</v>
      </c>
      <c r="R68" s="36">
        <v>0.79849999999999999</v>
      </c>
      <c r="S68" s="36">
        <v>0.91639999999999999</v>
      </c>
      <c r="T68" s="36">
        <v>0.82469999999999999</v>
      </c>
      <c r="U68" s="37">
        <v>0.82469999999999999</v>
      </c>
      <c r="V68" s="36">
        <f t="shared" si="2"/>
        <v>-2.6200000000000001E-2</v>
      </c>
      <c r="W68" s="13">
        <f t="shared" si="3"/>
        <v>-14220.214274000002</v>
      </c>
    </row>
    <row r="69" spans="1:23" x14ac:dyDescent="0.25">
      <c r="A69" s="45">
        <v>104903</v>
      </c>
      <c r="B69" s="13" t="s">
        <v>632</v>
      </c>
      <c r="C69" s="13" t="s">
        <v>1049</v>
      </c>
      <c r="D69" s="13">
        <v>44040.404618055552</v>
      </c>
      <c r="E69" s="13">
        <v>1281090</v>
      </c>
      <c r="F69" s="13">
        <v>66381710</v>
      </c>
      <c r="G69" s="34">
        <v>66033300</v>
      </c>
      <c r="H69" s="34">
        <v>78121440</v>
      </c>
      <c r="I69" s="35">
        <v>0.183</v>
      </c>
      <c r="J69" s="13">
        <v>0</v>
      </c>
      <c r="K69" s="13">
        <v>0</v>
      </c>
      <c r="L69" s="13">
        <v>0</v>
      </c>
      <c r="M69" s="13">
        <v>0.183</v>
      </c>
      <c r="N69" s="13">
        <v>1398920</v>
      </c>
      <c r="O69" s="13">
        <v>117830</v>
      </c>
      <c r="P69" s="13">
        <v>78416942</v>
      </c>
      <c r="Q69" s="36">
        <v>0.93</v>
      </c>
      <c r="R69" s="36">
        <v>0.80689999999999995</v>
      </c>
      <c r="S69" s="36">
        <v>0.91639999999999999</v>
      </c>
      <c r="T69" s="36">
        <v>0.82469999999999999</v>
      </c>
      <c r="U69" s="37">
        <v>0.82469999999999999</v>
      </c>
      <c r="V69" s="36">
        <f t="shared" si="2"/>
        <v>-1.7800000000000038E-2</v>
      </c>
      <c r="W69" s="13">
        <f t="shared" si="3"/>
        <v>-13958.215676000031</v>
      </c>
    </row>
    <row r="70" spans="1:23" x14ac:dyDescent="0.25">
      <c r="A70" s="45">
        <v>109914</v>
      </c>
      <c r="B70" s="13" t="s">
        <v>591</v>
      </c>
      <c r="C70" s="13" t="s">
        <v>1049</v>
      </c>
      <c r="D70" s="13">
        <v>44043.305833333332</v>
      </c>
      <c r="E70" s="13">
        <v>0</v>
      </c>
      <c r="F70" s="13">
        <v>32657320</v>
      </c>
      <c r="G70" s="34">
        <v>34078483</v>
      </c>
      <c r="H70" s="34">
        <v>40992483</v>
      </c>
      <c r="I70" s="35">
        <v>0.20300000000000001</v>
      </c>
      <c r="J70" s="13">
        <v>0</v>
      </c>
      <c r="K70" s="13">
        <v>0</v>
      </c>
      <c r="L70" s="13">
        <v>0</v>
      </c>
      <c r="M70" s="13">
        <v>0.20300000000000001</v>
      </c>
      <c r="N70" s="13">
        <v>0</v>
      </c>
      <c r="O70" s="13">
        <v>0</v>
      </c>
      <c r="P70" s="13">
        <v>39282988</v>
      </c>
      <c r="Q70" s="36">
        <v>0.93</v>
      </c>
      <c r="R70" s="36">
        <v>0.79239999999999999</v>
      </c>
      <c r="S70" s="36">
        <v>0.91639999999999999</v>
      </c>
      <c r="T70" s="36">
        <v>0.82469999999999999</v>
      </c>
      <c r="U70" s="37">
        <v>0.82469999999999999</v>
      </c>
      <c r="V70" s="36">
        <f t="shared" si="2"/>
        <v>-3.2299999999999995E-2</v>
      </c>
      <c r="W70" s="13">
        <f t="shared" si="3"/>
        <v>-12688.405123999999</v>
      </c>
    </row>
    <row r="71" spans="1:23" x14ac:dyDescent="0.25">
      <c r="A71" s="45">
        <v>116916</v>
      </c>
      <c r="B71" s="13" t="s">
        <v>554</v>
      </c>
      <c r="C71" s="13" t="s">
        <v>1049</v>
      </c>
      <c r="D71" s="13">
        <v>44041.719305555554</v>
      </c>
      <c r="E71" s="13">
        <v>0</v>
      </c>
      <c r="F71" s="13">
        <v>19594167</v>
      </c>
      <c r="G71" s="34">
        <v>20657542</v>
      </c>
      <c r="H71" s="34">
        <v>25448847</v>
      </c>
      <c r="I71" s="35">
        <v>0.23200000000000001</v>
      </c>
      <c r="J71" s="13">
        <v>0</v>
      </c>
      <c r="K71" s="13">
        <v>0</v>
      </c>
      <c r="L71" s="13">
        <v>0</v>
      </c>
      <c r="M71" s="13">
        <v>0.23200000000000001</v>
      </c>
      <c r="N71" s="13">
        <v>0</v>
      </c>
      <c r="O71" s="13">
        <v>0</v>
      </c>
      <c r="P71" s="13">
        <v>24138833</v>
      </c>
      <c r="Q71" s="36">
        <v>0.93</v>
      </c>
      <c r="R71" s="36">
        <v>0.77370000000000005</v>
      </c>
      <c r="S71" s="36">
        <v>0.91639999999999999</v>
      </c>
      <c r="T71" s="36">
        <v>0.82469999999999999</v>
      </c>
      <c r="U71" s="37">
        <v>0.82469999999999999</v>
      </c>
      <c r="V71" s="36">
        <f t="shared" si="2"/>
        <v>-5.0999999999999934E-2</v>
      </c>
      <c r="W71" s="13">
        <f t="shared" si="3"/>
        <v>-12310.804829999983</v>
      </c>
    </row>
    <row r="72" spans="1:23" x14ac:dyDescent="0.25">
      <c r="A72" s="45">
        <v>73905</v>
      </c>
      <c r="B72" s="13" t="s">
        <v>762</v>
      </c>
      <c r="C72" s="13" t="s">
        <v>1049</v>
      </c>
      <c r="D72" s="13">
        <v>44043.305833333332</v>
      </c>
      <c r="E72" s="13">
        <v>0</v>
      </c>
      <c r="F72" s="13">
        <v>228025551</v>
      </c>
      <c r="G72" s="34">
        <v>237708868</v>
      </c>
      <c r="H72" s="34">
        <v>275147104</v>
      </c>
      <c r="I72" s="35">
        <v>0.157</v>
      </c>
      <c r="J72" s="13">
        <v>0</v>
      </c>
      <c r="K72" s="13">
        <v>0</v>
      </c>
      <c r="L72" s="13">
        <v>0</v>
      </c>
      <c r="M72" s="13">
        <v>0.157</v>
      </c>
      <c r="N72" s="13">
        <v>0</v>
      </c>
      <c r="O72" s="13">
        <v>0</v>
      </c>
      <c r="P72" s="13">
        <v>263938702</v>
      </c>
      <c r="Q72" s="36">
        <v>0.93</v>
      </c>
      <c r="R72" s="36">
        <v>0.82350000000000001</v>
      </c>
      <c r="S72" s="36">
        <v>0.91639999999999999</v>
      </c>
      <c r="T72" s="36">
        <v>0.82469999999999999</v>
      </c>
      <c r="U72" s="37">
        <v>0.82469999999999999</v>
      </c>
      <c r="V72" s="36">
        <f t="shared" si="2"/>
        <v>-1.1999999999999789E-3</v>
      </c>
      <c r="W72" s="13">
        <f t="shared" si="3"/>
        <v>-3167.264423999944</v>
      </c>
    </row>
    <row r="73" spans="1:23" x14ac:dyDescent="0.25">
      <c r="A73" s="45">
        <v>74905</v>
      </c>
      <c r="B73" s="13" t="s">
        <v>759</v>
      </c>
      <c r="C73" s="13" t="s">
        <v>1049</v>
      </c>
      <c r="D73" s="13">
        <v>44043.401782407411</v>
      </c>
      <c r="E73" s="13">
        <v>0</v>
      </c>
      <c r="F73" s="13">
        <v>57212639</v>
      </c>
      <c r="G73" s="34">
        <v>61127418</v>
      </c>
      <c r="H73" s="34">
        <v>70962443</v>
      </c>
      <c r="I73" s="35">
        <v>0.161</v>
      </c>
      <c r="J73" s="13">
        <v>0</v>
      </c>
      <c r="K73" s="13">
        <v>0</v>
      </c>
      <c r="L73" s="13">
        <v>0</v>
      </c>
      <c r="M73" s="13">
        <v>0.161</v>
      </c>
      <c r="N73" s="13">
        <v>0</v>
      </c>
      <c r="O73" s="13">
        <v>0</v>
      </c>
      <c r="P73" s="13">
        <v>66417800</v>
      </c>
      <c r="Q73" s="36">
        <v>0.93</v>
      </c>
      <c r="R73" s="36">
        <v>0.82110000000000005</v>
      </c>
      <c r="S73" s="36">
        <v>0.91639999999999999</v>
      </c>
      <c r="T73" s="36">
        <v>0.82469999999999999</v>
      </c>
      <c r="U73" s="37">
        <v>0.82469999999999999</v>
      </c>
      <c r="V73" s="36">
        <f t="shared" si="2"/>
        <v>-3.5999999999999366E-3</v>
      </c>
      <c r="W73" s="13">
        <f t="shared" si="3"/>
        <v>-2391.0407999999579</v>
      </c>
    </row>
    <row r="74" spans="1:23" x14ac:dyDescent="0.25">
      <c r="A74" s="45">
        <v>1902</v>
      </c>
      <c r="B74" s="13" t="s">
        <v>90</v>
      </c>
      <c r="C74" s="13" t="s">
        <v>1049</v>
      </c>
      <c r="D74" s="13">
        <v>44041.719305555554</v>
      </c>
      <c r="E74" s="13">
        <v>13185102</v>
      </c>
      <c r="F74" s="13">
        <v>308512181</v>
      </c>
      <c r="G74" s="34">
        <v>305254550</v>
      </c>
      <c r="H74" s="34">
        <v>292282340</v>
      </c>
      <c r="I74" s="35">
        <v>-4.2000000000000003E-2</v>
      </c>
      <c r="J74" s="13">
        <v>0</v>
      </c>
      <c r="K74" s="13">
        <v>0</v>
      </c>
      <c r="L74" s="13">
        <v>0</v>
      </c>
      <c r="M74" s="13">
        <v>-4.2000000000000003E-2</v>
      </c>
      <c r="N74" s="13">
        <v>13908832</v>
      </c>
      <c r="O74" s="13">
        <v>723730</v>
      </c>
      <c r="P74" s="13">
        <v>296685582</v>
      </c>
      <c r="Q74" s="36">
        <v>0.93</v>
      </c>
      <c r="R74" s="36">
        <v>0.93</v>
      </c>
      <c r="S74" s="36">
        <v>0.91639999999999999</v>
      </c>
      <c r="T74" s="36">
        <v>0.82469999999999999</v>
      </c>
      <c r="U74" s="37">
        <v>0.91639999999999999</v>
      </c>
      <c r="V74" s="36">
        <f t="shared" si="2"/>
        <v>0</v>
      </c>
      <c r="W74" s="13">
        <f t="shared" si="3"/>
        <v>0</v>
      </c>
    </row>
    <row r="75" spans="1:23" x14ac:dyDescent="0.25">
      <c r="A75" s="45">
        <v>1903</v>
      </c>
      <c r="B75" s="13" t="s">
        <v>89</v>
      </c>
      <c r="C75" s="13" t="s">
        <v>1049</v>
      </c>
      <c r="D75" s="13">
        <v>44043.305833333332</v>
      </c>
      <c r="E75" s="13">
        <v>0</v>
      </c>
      <c r="F75" s="13">
        <v>287836777</v>
      </c>
      <c r="G75" s="34">
        <v>299945523</v>
      </c>
      <c r="H75" s="34">
        <v>312120045</v>
      </c>
      <c r="I75" s="35">
        <v>4.1000000000000002E-2</v>
      </c>
      <c r="J75" s="13">
        <v>0</v>
      </c>
      <c r="K75" s="13">
        <v>0</v>
      </c>
      <c r="L75" s="13">
        <v>0</v>
      </c>
      <c r="M75" s="13">
        <v>4.1000000000000002E-2</v>
      </c>
      <c r="N75" s="13">
        <v>0</v>
      </c>
      <c r="O75" s="13">
        <v>0</v>
      </c>
      <c r="P75" s="13">
        <v>299519816</v>
      </c>
      <c r="Q75" s="36">
        <v>0.93</v>
      </c>
      <c r="R75" s="36">
        <v>0.91600000000000004</v>
      </c>
      <c r="S75" s="36">
        <v>0.91639999999999999</v>
      </c>
      <c r="T75" s="36">
        <v>0.82469999999999999</v>
      </c>
      <c r="U75" s="37">
        <v>0.91600000000000004</v>
      </c>
      <c r="V75" s="36">
        <f t="shared" si="2"/>
        <v>0</v>
      </c>
      <c r="W75" s="13">
        <f t="shared" si="3"/>
        <v>0</v>
      </c>
    </row>
    <row r="76" spans="1:23" x14ac:dyDescent="0.25">
      <c r="A76" s="45">
        <v>1904</v>
      </c>
      <c r="B76" s="13" t="s">
        <v>88</v>
      </c>
      <c r="C76" s="13" t="s">
        <v>1049</v>
      </c>
      <c r="D76" s="13">
        <v>44041.719305555554</v>
      </c>
      <c r="E76" s="13">
        <v>31038570</v>
      </c>
      <c r="F76" s="13">
        <v>273980641</v>
      </c>
      <c r="G76" s="34">
        <v>275305562</v>
      </c>
      <c r="H76" s="34">
        <v>285142483</v>
      </c>
      <c r="I76" s="35">
        <v>3.5999999999999997E-2</v>
      </c>
      <c r="J76" s="13">
        <v>0</v>
      </c>
      <c r="K76" s="13">
        <v>0</v>
      </c>
      <c r="L76" s="13">
        <v>0</v>
      </c>
      <c r="M76" s="13">
        <v>3.5999999999999997E-2</v>
      </c>
      <c r="N76" s="13">
        <v>32494066</v>
      </c>
      <c r="O76" s="13">
        <v>1455496</v>
      </c>
      <c r="P76" s="13">
        <v>284116681</v>
      </c>
      <c r="Q76" s="36">
        <v>0.93</v>
      </c>
      <c r="R76" s="36">
        <v>0.91920000000000002</v>
      </c>
      <c r="S76" s="36">
        <v>0.91639999999999999</v>
      </c>
      <c r="T76" s="36">
        <v>0.82469999999999999</v>
      </c>
      <c r="U76" s="37">
        <v>0.91639999999999999</v>
      </c>
      <c r="V76" s="36">
        <f t="shared" si="2"/>
        <v>0</v>
      </c>
      <c r="W76" s="13">
        <f t="shared" si="3"/>
        <v>0</v>
      </c>
    </row>
    <row r="77" spans="1:23" x14ac:dyDescent="0.25">
      <c r="A77" s="45">
        <v>1906</v>
      </c>
      <c r="B77" s="13" t="s">
        <v>87</v>
      </c>
      <c r="C77" s="13" t="s">
        <v>1049</v>
      </c>
      <c r="D77" s="13">
        <v>44039.707499999997</v>
      </c>
      <c r="E77" s="13">
        <v>8652120</v>
      </c>
      <c r="F77" s="13">
        <v>112181460</v>
      </c>
      <c r="G77" s="34">
        <v>110233996</v>
      </c>
      <c r="H77" s="34">
        <v>112837621</v>
      </c>
      <c r="I77" s="35">
        <v>2.4E-2</v>
      </c>
      <c r="J77" s="13">
        <v>0</v>
      </c>
      <c r="K77" s="13">
        <v>0</v>
      </c>
      <c r="L77" s="13">
        <v>0</v>
      </c>
      <c r="M77" s="13">
        <v>2.4E-2</v>
      </c>
      <c r="N77" s="13">
        <v>9248973</v>
      </c>
      <c r="O77" s="13">
        <v>596853</v>
      </c>
      <c r="P77" s="13">
        <v>115223580</v>
      </c>
      <c r="Q77" s="36">
        <v>0.93</v>
      </c>
      <c r="R77" s="36">
        <v>0.92800000000000005</v>
      </c>
      <c r="S77" s="36">
        <v>0.91639999999999999</v>
      </c>
      <c r="T77" s="36">
        <v>0.82469999999999999</v>
      </c>
      <c r="U77" s="37">
        <v>0.91639999999999999</v>
      </c>
      <c r="V77" s="36">
        <f t="shared" si="2"/>
        <v>0</v>
      </c>
      <c r="W77" s="13">
        <f t="shared" si="3"/>
        <v>0</v>
      </c>
    </row>
    <row r="78" spans="1:23" x14ac:dyDescent="0.25">
      <c r="A78" s="45">
        <v>1907</v>
      </c>
      <c r="B78" s="13" t="s">
        <v>86</v>
      </c>
      <c r="C78" s="13" t="s">
        <v>1049</v>
      </c>
      <c r="D78" s="13">
        <v>44036.564849537041</v>
      </c>
      <c r="E78" s="13">
        <v>0</v>
      </c>
      <c r="F78" s="13">
        <v>1137615601</v>
      </c>
      <c r="G78" s="34">
        <v>1178920620</v>
      </c>
      <c r="H78" s="34">
        <v>1187128824</v>
      </c>
      <c r="I78" s="35">
        <v>7.0000000000000001E-3</v>
      </c>
      <c r="J78" s="13">
        <v>0</v>
      </c>
      <c r="K78" s="13">
        <v>0</v>
      </c>
      <c r="L78" s="13">
        <v>0</v>
      </c>
      <c r="M78" s="13">
        <v>7.0000000000000001E-3</v>
      </c>
      <c r="N78" s="13">
        <v>0</v>
      </c>
      <c r="O78" s="13">
        <v>0</v>
      </c>
      <c r="P78" s="13">
        <v>1145536220</v>
      </c>
      <c r="Q78" s="36">
        <v>0.93</v>
      </c>
      <c r="R78" s="36">
        <v>0.93</v>
      </c>
      <c r="S78" s="36">
        <v>0.91639999999999999</v>
      </c>
      <c r="T78" s="36">
        <v>0.82469999999999999</v>
      </c>
      <c r="U78" s="37">
        <v>0.91639999999999999</v>
      </c>
      <c r="V78" s="36">
        <f t="shared" si="2"/>
        <v>0</v>
      </c>
      <c r="W78" s="13">
        <f t="shared" si="3"/>
        <v>0</v>
      </c>
    </row>
    <row r="79" spans="1:23" x14ac:dyDescent="0.25">
      <c r="A79" s="45">
        <v>1908</v>
      </c>
      <c r="B79" s="13" t="s">
        <v>85</v>
      </c>
      <c r="C79" s="13" t="s">
        <v>1049</v>
      </c>
      <c r="D79" s="13">
        <v>44040.404618055552</v>
      </c>
      <c r="E79" s="13">
        <v>0</v>
      </c>
      <c r="F79" s="13">
        <v>493281697</v>
      </c>
      <c r="G79" s="34">
        <v>507305320</v>
      </c>
      <c r="H79" s="34">
        <v>528818710</v>
      </c>
      <c r="I79" s="35">
        <v>4.2000000000000003E-2</v>
      </c>
      <c r="J79" s="13">
        <v>0</v>
      </c>
      <c r="K79" s="13">
        <v>0</v>
      </c>
      <c r="L79" s="13">
        <v>0</v>
      </c>
      <c r="M79" s="13">
        <v>4.2000000000000003E-2</v>
      </c>
      <c r="N79" s="13">
        <v>0</v>
      </c>
      <c r="O79" s="13">
        <v>0</v>
      </c>
      <c r="P79" s="13">
        <v>514200385</v>
      </c>
      <c r="Q79" s="36">
        <v>0.93</v>
      </c>
      <c r="R79" s="36">
        <v>0.91439999999999999</v>
      </c>
      <c r="S79" s="36">
        <v>0.91639999999999999</v>
      </c>
      <c r="T79" s="36">
        <v>0.82469999999999999</v>
      </c>
      <c r="U79" s="37">
        <v>0.91439999999999999</v>
      </c>
      <c r="V79" s="36">
        <f t="shared" si="2"/>
        <v>0</v>
      </c>
      <c r="W79" s="13">
        <f t="shared" si="3"/>
        <v>0</v>
      </c>
    </row>
    <row r="80" spans="1:23" x14ac:dyDescent="0.25">
      <c r="A80" s="45">
        <v>1909</v>
      </c>
      <c r="B80" s="13" t="s">
        <v>84</v>
      </c>
      <c r="C80" s="13" t="s">
        <v>1049</v>
      </c>
      <c r="D80" s="13">
        <v>44039.707499999997</v>
      </c>
      <c r="E80" s="13">
        <v>0</v>
      </c>
      <c r="F80" s="13">
        <v>117438049</v>
      </c>
      <c r="G80" s="34">
        <v>122287358</v>
      </c>
      <c r="H80" s="34">
        <v>127757215</v>
      </c>
      <c r="I80" s="35">
        <v>4.4999999999999998E-2</v>
      </c>
      <c r="J80" s="13">
        <v>0</v>
      </c>
      <c r="K80" s="13">
        <v>0</v>
      </c>
      <c r="L80" s="13">
        <v>0</v>
      </c>
      <c r="M80" s="13">
        <v>4.4999999999999998E-2</v>
      </c>
      <c r="N80" s="13">
        <v>0</v>
      </c>
      <c r="O80" s="13">
        <v>0</v>
      </c>
      <c r="P80" s="13">
        <v>122690999</v>
      </c>
      <c r="Q80" s="36">
        <v>0.93</v>
      </c>
      <c r="R80" s="36">
        <v>0.91239999999999999</v>
      </c>
      <c r="S80" s="36">
        <v>0.91639999999999999</v>
      </c>
      <c r="T80" s="36">
        <v>0.82469999999999999</v>
      </c>
      <c r="U80" s="37">
        <v>0.91239999999999999</v>
      </c>
      <c r="V80" s="36">
        <f t="shared" si="2"/>
        <v>0</v>
      </c>
      <c r="W80" s="13">
        <f t="shared" si="3"/>
        <v>0</v>
      </c>
    </row>
    <row r="81" spans="1:23" x14ac:dyDescent="0.25">
      <c r="A81" s="45">
        <v>2901</v>
      </c>
      <c r="B81" s="13" t="s">
        <v>83</v>
      </c>
      <c r="C81" s="13" t="s">
        <v>1049</v>
      </c>
      <c r="D81" s="13">
        <v>44039.707499999997</v>
      </c>
      <c r="E81" s="13">
        <v>120740708</v>
      </c>
      <c r="F81" s="13">
        <v>4858857333</v>
      </c>
      <c r="G81" s="34">
        <v>4718626763</v>
      </c>
      <c r="H81" s="34">
        <v>4621327791</v>
      </c>
      <c r="I81" s="35">
        <v>-2.1000000000000001E-2</v>
      </c>
      <c r="J81" s="13">
        <v>0</v>
      </c>
      <c r="K81" s="13">
        <v>0</v>
      </c>
      <c r="L81" s="13">
        <v>0</v>
      </c>
      <c r="M81" s="13">
        <v>-2.1000000000000001E-2</v>
      </c>
      <c r="N81" s="13">
        <v>137425138</v>
      </c>
      <c r="O81" s="13">
        <v>16684430</v>
      </c>
      <c r="P81" s="13">
        <v>4777840906</v>
      </c>
      <c r="Q81" s="36">
        <v>0.93</v>
      </c>
      <c r="R81" s="36">
        <v>0.93</v>
      </c>
      <c r="S81" s="36">
        <v>0.91639999999999999</v>
      </c>
      <c r="T81" s="36">
        <v>0.82469999999999999</v>
      </c>
      <c r="U81" s="37">
        <v>0.91639999999999999</v>
      </c>
      <c r="V81" s="36">
        <f t="shared" si="2"/>
        <v>0</v>
      </c>
      <c r="W81" s="13">
        <f t="shared" si="3"/>
        <v>0</v>
      </c>
    </row>
    <row r="82" spans="1:23" x14ac:dyDescent="0.25">
      <c r="A82" s="45">
        <v>3902</v>
      </c>
      <c r="B82" s="13" t="s">
        <v>82</v>
      </c>
      <c r="C82" s="13" t="s">
        <v>1049</v>
      </c>
      <c r="D82" s="13">
        <v>44036.564849537041</v>
      </c>
      <c r="E82" s="13">
        <v>0</v>
      </c>
      <c r="F82" s="13">
        <v>532791643</v>
      </c>
      <c r="G82" s="34">
        <v>549182385</v>
      </c>
      <c r="H82" s="34">
        <v>589715101</v>
      </c>
      <c r="I82" s="35">
        <v>7.3999999999999996E-2</v>
      </c>
      <c r="J82" s="13">
        <v>0</v>
      </c>
      <c r="K82" s="13">
        <v>0</v>
      </c>
      <c r="L82" s="13">
        <v>0</v>
      </c>
      <c r="M82" s="13">
        <v>7.3999999999999996E-2</v>
      </c>
      <c r="N82" s="13">
        <v>0</v>
      </c>
      <c r="O82" s="13">
        <v>0</v>
      </c>
      <c r="P82" s="13">
        <v>572114631</v>
      </c>
      <c r="Q82" s="36">
        <v>0.93</v>
      </c>
      <c r="R82" s="36">
        <v>0.88770000000000004</v>
      </c>
      <c r="S82" s="36">
        <v>0.91639999999999999</v>
      </c>
      <c r="T82" s="36">
        <v>0.82469999999999999</v>
      </c>
      <c r="U82" s="37">
        <v>0.88770000000000004</v>
      </c>
      <c r="V82" s="36">
        <f t="shared" si="2"/>
        <v>0</v>
      </c>
      <c r="W82" s="13">
        <f t="shared" si="3"/>
        <v>0</v>
      </c>
    </row>
    <row r="83" spans="1:23" x14ac:dyDescent="0.25">
      <c r="A83" s="45">
        <v>3903</v>
      </c>
      <c r="B83" s="13" t="s">
        <v>81</v>
      </c>
      <c r="C83" s="13" t="s">
        <v>1049</v>
      </c>
      <c r="D83" s="13">
        <v>44043.633518518516</v>
      </c>
      <c r="E83" s="13">
        <v>0</v>
      </c>
      <c r="F83" s="13">
        <v>2507909612</v>
      </c>
      <c r="G83" s="34">
        <v>2637602777</v>
      </c>
      <c r="H83" s="34">
        <v>2794052361</v>
      </c>
      <c r="I83" s="35">
        <v>5.8999999999999997E-2</v>
      </c>
      <c r="J83" s="13">
        <v>0</v>
      </c>
      <c r="K83" s="13">
        <v>0</v>
      </c>
      <c r="L83" s="13">
        <v>0</v>
      </c>
      <c r="M83" s="13">
        <v>5.8999999999999997E-2</v>
      </c>
      <c r="N83" s="13">
        <v>0</v>
      </c>
      <c r="O83" s="13">
        <v>0</v>
      </c>
      <c r="P83" s="13">
        <v>2656666437</v>
      </c>
      <c r="Q83" s="36">
        <v>0.93</v>
      </c>
      <c r="R83" s="36">
        <v>0.89980000000000004</v>
      </c>
      <c r="S83" s="36">
        <v>0.91639999999999999</v>
      </c>
      <c r="T83" s="36">
        <v>0.82469999999999999</v>
      </c>
      <c r="U83" s="37">
        <v>0.89980000000000004</v>
      </c>
      <c r="V83" s="36">
        <f t="shared" si="2"/>
        <v>0</v>
      </c>
      <c r="W83" s="13">
        <f t="shared" si="3"/>
        <v>0</v>
      </c>
    </row>
    <row r="84" spans="1:23" x14ac:dyDescent="0.25">
      <c r="A84" s="45">
        <v>3904</v>
      </c>
      <c r="B84" s="13" t="s">
        <v>80</v>
      </c>
      <c r="C84" s="13" t="s">
        <v>1049</v>
      </c>
      <c r="D84" s="13">
        <v>44036.564849537041</v>
      </c>
      <c r="E84" s="13">
        <v>39567640</v>
      </c>
      <c r="F84" s="13">
        <v>394155388</v>
      </c>
      <c r="G84" s="34">
        <v>379672657</v>
      </c>
      <c r="H84" s="34">
        <v>395696844</v>
      </c>
      <c r="I84" s="35">
        <v>4.2000000000000003E-2</v>
      </c>
      <c r="J84" s="13">
        <v>0</v>
      </c>
      <c r="K84" s="13">
        <v>0</v>
      </c>
      <c r="L84" s="13">
        <v>0</v>
      </c>
      <c r="M84" s="13">
        <v>4.2000000000000003E-2</v>
      </c>
      <c r="N84" s="13">
        <v>43615084</v>
      </c>
      <c r="O84" s="13">
        <v>4047444</v>
      </c>
      <c r="P84" s="13">
        <v>413168304</v>
      </c>
      <c r="Q84" s="36">
        <v>0.93</v>
      </c>
      <c r="R84" s="36">
        <v>0.9093</v>
      </c>
      <c r="S84" s="36">
        <v>0.91639999999999999</v>
      </c>
      <c r="T84" s="36">
        <v>0.82469999999999999</v>
      </c>
      <c r="U84" s="37">
        <v>0.9093</v>
      </c>
      <c r="V84" s="36">
        <f t="shared" si="2"/>
        <v>0</v>
      </c>
      <c r="W84" s="13">
        <f t="shared" si="3"/>
        <v>0</v>
      </c>
    </row>
    <row r="85" spans="1:23" x14ac:dyDescent="0.25">
      <c r="A85" s="45">
        <v>3905</v>
      </c>
      <c r="B85" s="13" t="s">
        <v>79</v>
      </c>
      <c r="C85" s="13" t="s">
        <v>1049</v>
      </c>
      <c r="D85" s="13">
        <v>44039.707499999997</v>
      </c>
      <c r="E85" s="13">
        <v>28291592</v>
      </c>
      <c r="F85" s="13">
        <v>308536830</v>
      </c>
      <c r="G85" s="34">
        <v>298413969</v>
      </c>
      <c r="H85" s="34">
        <v>310473562</v>
      </c>
      <c r="I85" s="35">
        <v>0.04</v>
      </c>
      <c r="J85" s="13">
        <v>0</v>
      </c>
      <c r="K85" s="13">
        <v>0</v>
      </c>
      <c r="L85" s="13">
        <v>0</v>
      </c>
      <c r="M85" s="13">
        <v>0.04</v>
      </c>
      <c r="N85" s="13">
        <v>27962653</v>
      </c>
      <c r="O85" s="13">
        <v>-328939</v>
      </c>
      <c r="P85" s="13">
        <v>319533244</v>
      </c>
      <c r="Q85" s="36">
        <v>0.93</v>
      </c>
      <c r="R85" s="36">
        <v>0.9204</v>
      </c>
      <c r="S85" s="36">
        <v>0.91639999999999999</v>
      </c>
      <c r="T85" s="36">
        <v>0.82469999999999999</v>
      </c>
      <c r="U85" s="37">
        <v>0.91639999999999999</v>
      </c>
      <c r="V85" s="36">
        <f t="shared" si="2"/>
        <v>0</v>
      </c>
      <c r="W85" s="13">
        <f t="shared" si="3"/>
        <v>0</v>
      </c>
    </row>
    <row r="86" spans="1:23" x14ac:dyDescent="0.25">
      <c r="A86" s="45">
        <v>3906</v>
      </c>
      <c r="B86" s="13" t="s">
        <v>78</v>
      </c>
      <c r="C86" s="13" t="s">
        <v>1049</v>
      </c>
      <c r="D86" s="13">
        <v>44036.564849537041</v>
      </c>
      <c r="E86" s="13">
        <v>11268334</v>
      </c>
      <c r="F86" s="13">
        <v>112572257</v>
      </c>
      <c r="G86" s="34">
        <v>113251472</v>
      </c>
      <c r="H86" s="34">
        <v>118140106</v>
      </c>
      <c r="I86" s="35">
        <v>4.2999999999999997E-2</v>
      </c>
      <c r="J86" s="13">
        <v>0</v>
      </c>
      <c r="K86" s="13">
        <v>0</v>
      </c>
      <c r="L86" s="13">
        <v>0</v>
      </c>
      <c r="M86" s="13">
        <v>4.2999999999999997E-2</v>
      </c>
      <c r="N86" s="13">
        <v>11360425</v>
      </c>
      <c r="O86" s="13">
        <v>92091</v>
      </c>
      <c r="P86" s="13">
        <v>117037252</v>
      </c>
      <c r="Q86" s="36">
        <v>0.93</v>
      </c>
      <c r="R86" s="36">
        <v>0.91679999999999995</v>
      </c>
      <c r="S86" s="36">
        <v>0.91639999999999999</v>
      </c>
      <c r="T86" s="36">
        <v>0.82469999999999999</v>
      </c>
      <c r="U86" s="37">
        <v>0.91639999999999999</v>
      </c>
      <c r="V86" s="36">
        <f t="shared" si="2"/>
        <v>0</v>
      </c>
      <c r="W86" s="13">
        <f t="shared" si="3"/>
        <v>0</v>
      </c>
    </row>
    <row r="87" spans="1:23" x14ac:dyDescent="0.25">
      <c r="A87" s="45">
        <v>3907</v>
      </c>
      <c r="B87" s="13" t="s">
        <v>77</v>
      </c>
      <c r="C87" s="13" t="s">
        <v>1049</v>
      </c>
      <c r="D87" s="13">
        <v>44040.735763888886</v>
      </c>
      <c r="E87" s="13">
        <v>0</v>
      </c>
      <c r="F87" s="13">
        <v>286997703</v>
      </c>
      <c r="G87" s="34">
        <v>304679600</v>
      </c>
      <c r="H87" s="34">
        <v>311299620</v>
      </c>
      <c r="I87" s="35">
        <v>2.1999999999999999E-2</v>
      </c>
      <c r="J87" s="13">
        <v>0</v>
      </c>
      <c r="K87" s="13">
        <v>0</v>
      </c>
      <c r="L87" s="13">
        <v>0</v>
      </c>
      <c r="M87" s="13">
        <v>2.1999999999999999E-2</v>
      </c>
      <c r="N87" s="13">
        <v>0</v>
      </c>
      <c r="O87" s="13">
        <v>0</v>
      </c>
      <c r="P87" s="13">
        <v>293233534</v>
      </c>
      <c r="Q87" s="36">
        <v>0.93</v>
      </c>
      <c r="R87" s="36">
        <v>0.93</v>
      </c>
      <c r="S87" s="36">
        <v>0.91639999999999999</v>
      </c>
      <c r="T87" s="36">
        <v>0.82469999999999999</v>
      </c>
      <c r="U87" s="37">
        <v>0.91639999999999999</v>
      </c>
      <c r="V87" s="36">
        <f t="shared" si="2"/>
        <v>0</v>
      </c>
      <c r="W87" s="13">
        <f t="shared" si="3"/>
        <v>0</v>
      </c>
    </row>
    <row r="88" spans="1:23" x14ac:dyDescent="0.25">
      <c r="A88" s="45">
        <v>4901</v>
      </c>
      <c r="B88" s="13" t="s">
        <v>76</v>
      </c>
      <c r="C88" s="13" t="s">
        <v>1049</v>
      </c>
      <c r="D88" s="13">
        <v>44036.564849537041</v>
      </c>
      <c r="E88" s="13">
        <v>0</v>
      </c>
      <c r="F88" s="13">
        <v>2991503851</v>
      </c>
      <c r="G88" s="34">
        <v>3100542326</v>
      </c>
      <c r="H88" s="34">
        <v>3396790065</v>
      </c>
      <c r="I88" s="35">
        <v>9.6000000000000002E-2</v>
      </c>
      <c r="J88" s="13">
        <v>0</v>
      </c>
      <c r="K88" s="13">
        <v>0</v>
      </c>
      <c r="L88" s="13">
        <v>0</v>
      </c>
      <c r="M88" s="13">
        <v>9.6000000000000002E-2</v>
      </c>
      <c r="N88" s="13">
        <v>0</v>
      </c>
      <c r="O88" s="13">
        <v>0</v>
      </c>
      <c r="P88" s="13">
        <v>3277333283</v>
      </c>
      <c r="Q88" s="36">
        <v>0.93</v>
      </c>
      <c r="R88" s="36">
        <v>0.87009999999999998</v>
      </c>
      <c r="S88" s="36">
        <v>0.91639999999999999</v>
      </c>
      <c r="T88" s="36">
        <v>0.82469999999999999</v>
      </c>
      <c r="U88" s="37">
        <v>0.87009999999999998</v>
      </c>
      <c r="V88" s="36">
        <f t="shared" si="2"/>
        <v>0</v>
      </c>
      <c r="W88" s="13">
        <f t="shared" si="3"/>
        <v>0</v>
      </c>
    </row>
    <row r="89" spans="1:23" x14ac:dyDescent="0.25">
      <c r="A89" s="45">
        <v>5901</v>
      </c>
      <c r="B89" s="13" t="s">
        <v>75</v>
      </c>
      <c r="C89" s="13" t="s">
        <v>1049</v>
      </c>
      <c r="D89" s="13">
        <v>44036.564849537041</v>
      </c>
      <c r="E89" s="13">
        <v>0</v>
      </c>
      <c r="F89" s="13">
        <v>239977406</v>
      </c>
      <c r="G89" s="34">
        <v>243963360</v>
      </c>
      <c r="H89" s="34">
        <v>263628571</v>
      </c>
      <c r="I89" s="35">
        <v>8.1000000000000003E-2</v>
      </c>
      <c r="J89" s="13">
        <v>0</v>
      </c>
      <c r="K89" s="13">
        <v>0</v>
      </c>
      <c r="L89" s="13">
        <v>0</v>
      </c>
      <c r="M89" s="13">
        <v>8.1000000000000003E-2</v>
      </c>
      <c r="N89" s="13">
        <v>0</v>
      </c>
      <c r="O89" s="13">
        <v>0</v>
      </c>
      <c r="P89" s="13">
        <v>259321320</v>
      </c>
      <c r="Q89" s="36">
        <v>0.93</v>
      </c>
      <c r="R89" s="36">
        <v>0.8821</v>
      </c>
      <c r="S89" s="36">
        <v>0.91639999999999999</v>
      </c>
      <c r="T89" s="36">
        <v>0.82469999999999999</v>
      </c>
      <c r="U89" s="37">
        <v>0.8821</v>
      </c>
      <c r="V89" s="36">
        <f t="shared" si="2"/>
        <v>0</v>
      </c>
      <c r="W89" s="13">
        <f t="shared" si="3"/>
        <v>0</v>
      </c>
    </row>
    <row r="90" spans="1:23" x14ac:dyDescent="0.25">
      <c r="A90" s="45">
        <v>5902</v>
      </c>
      <c r="B90" s="13" t="s">
        <v>74</v>
      </c>
      <c r="C90" s="13" t="s">
        <v>1049</v>
      </c>
      <c r="D90" s="13">
        <v>44040.735763888886</v>
      </c>
      <c r="E90" s="13">
        <v>0</v>
      </c>
      <c r="F90" s="13">
        <v>364035342</v>
      </c>
      <c r="G90" s="34">
        <v>380309299</v>
      </c>
      <c r="H90" s="34">
        <v>412172116</v>
      </c>
      <c r="I90" s="35">
        <v>8.4000000000000005E-2</v>
      </c>
      <c r="J90" s="13">
        <v>0</v>
      </c>
      <c r="K90" s="13">
        <v>0</v>
      </c>
      <c r="L90" s="13">
        <v>0</v>
      </c>
      <c r="M90" s="13">
        <v>8.4000000000000005E-2</v>
      </c>
      <c r="N90" s="13">
        <v>0</v>
      </c>
      <c r="O90" s="13">
        <v>0</v>
      </c>
      <c r="P90" s="13">
        <v>394534705</v>
      </c>
      <c r="Q90" s="36">
        <v>0.93</v>
      </c>
      <c r="R90" s="36">
        <v>0.87949999999999995</v>
      </c>
      <c r="S90" s="36">
        <v>0.91639999999999999</v>
      </c>
      <c r="T90" s="36">
        <v>0.82469999999999999</v>
      </c>
      <c r="U90" s="37">
        <v>0.87949999999999995</v>
      </c>
      <c r="V90" s="36">
        <f t="shared" si="2"/>
        <v>0</v>
      </c>
      <c r="W90" s="13">
        <f t="shared" si="3"/>
        <v>0</v>
      </c>
    </row>
    <row r="91" spans="1:23" x14ac:dyDescent="0.25">
      <c r="A91" s="45">
        <v>5904</v>
      </c>
      <c r="B91" s="13" t="s">
        <v>73</v>
      </c>
      <c r="C91" s="13" t="s">
        <v>1049</v>
      </c>
      <c r="D91" s="13">
        <v>44036.564849537041</v>
      </c>
      <c r="E91" s="13">
        <v>0</v>
      </c>
      <c r="F91" s="13">
        <v>91662397</v>
      </c>
      <c r="G91" s="34">
        <v>94904405</v>
      </c>
      <c r="H91" s="34">
        <v>94382332</v>
      </c>
      <c r="I91" s="35">
        <v>-6.0000000000000001E-3</v>
      </c>
      <c r="J91" s="13">
        <v>0</v>
      </c>
      <c r="K91" s="13">
        <v>0</v>
      </c>
      <c r="L91" s="13">
        <v>0</v>
      </c>
      <c r="M91" s="13">
        <v>-6.0000000000000001E-3</v>
      </c>
      <c r="N91" s="13">
        <v>0</v>
      </c>
      <c r="O91" s="13">
        <v>0</v>
      </c>
      <c r="P91" s="13">
        <v>91158158</v>
      </c>
      <c r="Q91" s="36">
        <v>0.93</v>
      </c>
      <c r="R91" s="36">
        <v>0.93</v>
      </c>
      <c r="S91" s="36">
        <v>0.91639999999999999</v>
      </c>
      <c r="T91" s="36">
        <v>0.82469999999999999</v>
      </c>
      <c r="U91" s="37">
        <v>0.91639999999999999</v>
      </c>
      <c r="V91" s="36">
        <f t="shared" si="2"/>
        <v>0</v>
      </c>
      <c r="W91" s="13">
        <f t="shared" si="3"/>
        <v>0</v>
      </c>
    </row>
    <row r="92" spans="1:23" x14ac:dyDescent="0.25">
      <c r="A92" s="45">
        <v>6902</v>
      </c>
      <c r="B92" s="13" t="s">
        <v>72</v>
      </c>
      <c r="C92" s="13" t="s">
        <v>1049</v>
      </c>
      <c r="D92" s="13">
        <v>44043.305833333332</v>
      </c>
      <c r="E92" s="13">
        <v>0</v>
      </c>
      <c r="F92" s="13">
        <v>227911007</v>
      </c>
      <c r="G92" s="34">
        <v>233210070</v>
      </c>
      <c r="H92" s="34">
        <v>217053700</v>
      </c>
      <c r="I92" s="35">
        <v>-6.9000000000000006E-2</v>
      </c>
      <c r="J92" s="13">
        <v>34878780</v>
      </c>
      <c r="K92" s="13">
        <v>0</v>
      </c>
      <c r="L92" s="13">
        <v>34878780</v>
      </c>
      <c r="M92" s="13">
        <v>-0.19</v>
      </c>
      <c r="N92" s="13">
        <v>0</v>
      </c>
      <c r="O92" s="13">
        <v>0</v>
      </c>
      <c r="P92" s="13">
        <v>212121746</v>
      </c>
      <c r="Q92" s="36">
        <v>0.93</v>
      </c>
      <c r="R92" s="36">
        <v>0.93</v>
      </c>
      <c r="S92" s="36">
        <v>0.91639999999999999</v>
      </c>
      <c r="T92" s="36">
        <v>0.82469999999999999</v>
      </c>
      <c r="U92" s="37">
        <v>0.91639999999999999</v>
      </c>
      <c r="V92" s="36">
        <f t="shared" si="2"/>
        <v>0</v>
      </c>
      <c r="W92" s="13">
        <f t="shared" si="3"/>
        <v>0</v>
      </c>
    </row>
    <row r="93" spans="1:23" x14ac:dyDescent="0.25">
      <c r="A93" s="45">
        <v>7901</v>
      </c>
      <c r="B93" s="13" t="s">
        <v>71</v>
      </c>
      <c r="C93" s="13" t="s">
        <v>1049</v>
      </c>
      <c r="D93" s="13">
        <v>44041.719305555554</v>
      </c>
      <c r="E93" s="13">
        <v>0</v>
      </c>
      <c r="F93" s="13">
        <v>393503379</v>
      </c>
      <c r="G93" s="34">
        <v>388568065</v>
      </c>
      <c r="H93" s="34">
        <v>309805885</v>
      </c>
      <c r="I93" s="35">
        <v>-0.20300000000000001</v>
      </c>
      <c r="J93" s="13">
        <v>0</v>
      </c>
      <c r="K93" s="13">
        <v>0</v>
      </c>
      <c r="L93" s="13">
        <v>0</v>
      </c>
      <c r="M93" s="13">
        <v>-0.20300000000000001</v>
      </c>
      <c r="N93" s="13">
        <v>693140</v>
      </c>
      <c r="O93" s="13">
        <v>693140</v>
      </c>
      <c r="P93" s="13">
        <v>314433958</v>
      </c>
      <c r="Q93" s="36">
        <v>0.93</v>
      </c>
      <c r="R93" s="36">
        <v>0.93</v>
      </c>
      <c r="S93" s="36">
        <v>0.91639999999999999</v>
      </c>
      <c r="T93" s="36">
        <v>0.82469999999999999</v>
      </c>
      <c r="U93" s="37">
        <v>0.91639999999999999</v>
      </c>
      <c r="V93" s="36">
        <f t="shared" si="2"/>
        <v>0</v>
      </c>
      <c r="W93" s="13">
        <f t="shared" si="3"/>
        <v>0</v>
      </c>
    </row>
    <row r="94" spans="1:23" x14ac:dyDescent="0.25">
      <c r="A94" s="45">
        <v>7902</v>
      </c>
      <c r="B94" s="13" t="s">
        <v>70</v>
      </c>
      <c r="C94" s="13" t="s">
        <v>1049</v>
      </c>
      <c r="D94" s="13">
        <v>44041.719305555554</v>
      </c>
      <c r="E94" s="13">
        <v>0</v>
      </c>
      <c r="F94" s="13">
        <v>1124035412</v>
      </c>
      <c r="G94" s="34">
        <v>1138706583</v>
      </c>
      <c r="H94" s="34">
        <v>942545114</v>
      </c>
      <c r="I94" s="35">
        <v>-0.17199999999999999</v>
      </c>
      <c r="J94" s="13">
        <v>0</v>
      </c>
      <c r="K94" s="13">
        <v>0</v>
      </c>
      <c r="L94" s="13">
        <v>0</v>
      </c>
      <c r="M94" s="13">
        <v>-0.17199999999999999</v>
      </c>
      <c r="N94" s="13">
        <v>0</v>
      </c>
      <c r="O94" s="13">
        <v>0</v>
      </c>
      <c r="P94" s="13">
        <v>930401300</v>
      </c>
      <c r="Q94" s="36">
        <v>0.93</v>
      </c>
      <c r="R94" s="36">
        <v>0.93</v>
      </c>
      <c r="S94" s="36">
        <v>0.91639999999999999</v>
      </c>
      <c r="T94" s="36">
        <v>0.82469999999999999</v>
      </c>
      <c r="U94" s="37">
        <v>0.91639999999999999</v>
      </c>
      <c r="V94" s="36">
        <f t="shared" si="2"/>
        <v>0</v>
      </c>
      <c r="W94" s="13">
        <f t="shared" si="3"/>
        <v>0</v>
      </c>
    </row>
    <row r="95" spans="1:23" x14ac:dyDescent="0.25">
      <c r="A95" s="45">
        <v>7904</v>
      </c>
      <c r="B95" s="13" t="s">
        <v>69</v>
      </c>
      <c r="C95" s="13" t="s">
        <v>1049</v>
      </c>
      <c r="D95" s="13">
        <v>44043.540439814817</v>
      </c>
      <c r="E95" s="13">
        <v>0</v>
      </c>
      <c r="F95" s="13">
        <v>364841342</v>
      </c>
      <c r="G95" s="34">
        <v>338795724</v>
      </c>
      <c r="H95" s="34">
        <v>346825827</v>
      </c>
      <c r="I95" s="35">
        <v>2.4E-2</v>
      </c>
      <c r="J95" s="13">
        <v>0</v>
      </c>
      <c r="K95" s="13">
        <v>0</v>
      </c>
      <c r="L95" s="13">
        <v>0</v>
      </c>
      <c r="M95" s="13">
        <v>2.4E-2</v>
      </c>
      <c r="N95" s="13">
        <v>0</v>
      </c>
      <c r="O95" s="13">
        <v>0</v>
      </c>
      <c r="P95" s="13">
        <v>373488776</v>
      </c>
      <c r="Q95" s="36">
        <v>0.93</v>
      </c>
      <c r="R95" s="36">
        <v>0.93</v>
      </c>
      <c r="S95" s="36">
        <v>0.91639999999999999</v>
      </c>
      <c r="T95" s="36">
        <v>0.82469999999999999</v>
      </c>
      <c r="U95" s="37">
        <v>0.91639999999999999</v>
      </c>
      <c r="V95" s="36">
        <f t="shared" si="2"/>
        <v>0</v>
      </c>
      <c r="W95" s="13">
        <f t="shared" si="3"/>
        <v>0</v>
      </c>
    </row>
    <row r="96" spans="1:23" x14ac:dyDescent="0.25">
      <c r="A96" s="45">
        <v>7905</v>
      </c>
      <c r="B96" s="13" t="s">
        <v>68</v>
      </c>
      <c r="C96" s="13" t="s">
        <v>1049</v>
      </c>
      <c r="D96" s="13">
        <v>44044.516747685186</v>
      </c>
      <c r="E96" s="13">
        <v>0</v>
      </c>
      <c r="F96" s="13">
        <v>2233754919</v>
      </c>
      <c r="G96" s="34">
        <v>2147688446</v>
      </c>
      <c r="H96" s="34">
        <v>2060890556</v>
      </c>
      <c r="I96" s="35">
        <v>-0.04</v>
      </c>
      <c r="J96" s="13">
        <v>0</v>
      </c>
      <c r="K96" s="13">
        <v>0</v>
      </c>
      <c r="L96" s="13">
        <v>0</v>
      </c>
      <c r="M96" s="13">
        <v>-0.04</v>
      </c>
      <c r="N96" s="13">
        <v>2134250</v>
      </c>
      <c r="O96" s="13">
        <v>2134250</v>
      </c>
      <c r="P96" s="13">
        <v>2145612940</v>
      </c>
      <c r="Q96" s="36">
        <v>0.93</v>
      </c>
      <c r="R96" s="36">
        <v>0.93</v>
      </c>
      <c r="S96" s="36">
        <v>0.91639999999999999</v>
      </c>
      <c r="T96" s="36">
        <v>0.82469999999999999</v>
      </c>
      <c r="U96" s="37">
        <v>0.91639999999999999</v>
      </c>
      <c r="V96" s="36">
        <f t="shared" si="2"/>
        <v>0</v>
      </c>
      <c r="W96" s="13">
        <f t="shared" si="3"/>
        <v>0</v>
      </c>
    </row>
    <row r="97" spans="1:23" x14ac:dyDescent="0.25">
      <c r="A97" s="45">
        <v>7906</v>
      </c>
      <c r="B97" s="13" t="s">
        <v>67</v>
      </c>
      <c r="C97" s="13" t="s">
        <v>1049</v>
      </c>
      <c r="D97" s="13">
        <v>44040.404618055552</v>
      </c>
      <c r="E97" s="13">
        <v>0</v>
      </c>
      <c r="F97" s="13">
        <v>441489037</v>
      </c>
      <c r="G97" s="34">
        <v>462212602</v>
      </c>
      <c r="H97" s="34">
        <v>462618658</v>
      </c>
      <c r="I97" s="35">
        <v>1E-3</v>
      </c>
      <c r="J97" s="13">
        <v>0</v>
      </c>
      <c r="K97" s="13">
        <v>0</v>
      </c>
      <c r="L97" s="13">
        <v>0</v>
      </c>
      <c r="M97" s="13">
        <v>1E-3</v>
      </c>
      <c r="N97" s="13">
        <v>0</v>
      </c>
      <c r="O97" s="13">
        <v>0</v>
      </c>
      <c r="P97" s="13">
        <v>441876887</v>
      </c>
      <c r="Q97" s="36">
        <v>0.93</v>
      </c>
      <c r="R97" s="36">
        <v>0.93</v>
      </c>
      <c r="S97" s="36">
        <v>0.91639999999999999</v>
      </c>
      <c r="T97" s="36">
        <v>0.82469999999999999</v>
      </c>
      <c r="U97" s="37">
        <v>0.91639999999999999</v>
      </c>
      <c r="V97" s="36">
        <f t="shared" si="2"/>
        <v>0</v>
      </c>
      <c r="W97" s="13">
        <f t="shared" si="3"/>
        <v>0</v>
      </c>
    </row>
    <row r="98" spans="1:23" x14ac:dyDescent="0.25">
      <c r="A98" s="45">
        <v>8901</v>
      </c>
      <c r="B98" s="13" t="s">
        <v>66</v>
      </c>
      <c r="C98" s="13" t="s">
        <v>1049</v>
      </c>
      <c r="D98" s="13">
        <v>44043.638692129629</v>
      </c>
      <c r="E98" s="13">
        <v>0</v>
      </c>
      <c r="F98" s="13">
        <v>1396406761</v>
      </c>
      <c r="G98" s="34">
        <v>1484916846</v>
      </c>
      <c r="H98" s="34">
        <v>1591689668</v>
      </c>
      <c r="I98" s="35">
        <v>7.1999999999999995E-2</v>
      </c>
      <c r="J98" s="13">
        <v>0</v>
      </c>
      <c r="K98" s="13">
        <v>0</v>
      </c>
      <c r="L98" s="13">
        <v>0</v>
      </c>
      <c r="M98" s="13">
        <v>7.1999999999999995E-2</v>
      </c>
      <c r="N98" s="13">
        <v>0</v>
      </c>
      <c r="O98" s="13">
        <v>0</v>
      </c>
      <c r="P98" s="13">
        <v>1496815273</v>
      </c>
      <c r="Q98" s="36">
        <v>0.93</v>
      </c>
      <c r="R98" s="36">
        <v>0.88929999999999998</v>
      </c>
      <c r="S98" s="36">
        <v>0.91639999999999999</v>
      </c>
      <c r="T98" s="36">
        <v>0.82469999999999999</v>
      </c>
      <c r="U98" s="37">
        <v>0.88929999999999998</v>
      </c>
      <c r="V98" s="36">
        <f t="shared" si="2"/>
        <v>0</v>
      </c>
      <c r="W98" s="13">
        <f t="shared" si="3"/>
        <v>0</v>
      </c>
    </row>
    <row r="99" spans="1:23" x14ac:dyDescent="0.25">
      <c r="A99" s="45">
        <v>8902</v>
      </c>
      <c r="B99" s="13" t="s">
        <v>65</v>
      </c>
      <c r="C99" s="13" t="s">
        <v>1049</v>
      </c>
      <c r="D99" s="13">
        <v>44039.707499999997</v>
      </c>
      <c r="E99" s="13">
        <v>133739946</v>
      </c>
      <c r="F99" s="13">
        <v>1533253624</v>
      </c>
      <c r="G99" s="34">
        <v>1441689779</v>
      </c>
      <c r="H99" s="34">
        <v>1458467646</v>
      </c>
      <c r="I99" s="35">
        <v>1.2E-2</v>
      </c>
      <c r="J99" s="13">
        <v>0</v>
      </c>
      <c r="K99" s="13">
        <v>0</v>
      </c>
      <c r="L99" s="13">
        <v>0</v>
      </c>
      <c r="M99" s="13">
        <v>1.2E-2</v>
      </c>
      <c r="N99" s="13">
        <v>133657874</v>
      </c>
      <c r="O99" s="13">
        <v>-82072</v>
      </c>
      <c r="P99" s="13">
        <v>1549458589</v>
      </c>
      <c r="Q99" s="36">
        <v>0.93</v>
      </c>
      <c r="R99" s="36">
        <v>0.93</v>
      </c>
      <c r="S99" s="36">
        <v>0.91639999999999999</v>
      </c>
      <c r="T99" s="36">
        <v>0.82469999999999999</v>
      </c>
      <c r="U99" s="37">
        <v>0.91639999999999999</v>
      </c>
      <c r="V99" s="36">
        <f t="shared" si="2"/>
        <v>0</v>
      </c>
      <c r="W99" s="13">
        <f t="shared" si="3"/>
        <v>0</v>
      </c>
    </row>
    <row r="100" spans="1:23" x14ac:dyDescent="0.25">
      <c r="A100" s="45">
        <v>8903</v>
      </c>
      <c r="B100" s="13" t="s">
        <v>64</v>
      </c>
      <c r="C100" s="13" t="s">
        <v>1049</v>
      </c>
      <c r="D100" s="13">
        <v>44040.735763888886</v>
      </c>
      <c r="E100" s="13">
        <v>7745262</v>
      </c>
      <c r="F100" s="13">
        <v>341684472</v>
      </c>
      <c r="G100" s="34">
        <v>350187592</v>
      </c>
      <c r="H100" s="34">
        <v>383807640</v>
      </c>
      <c r="I100" s="35">
        <v>9.6000000000000002E-2</v>
      </c>
      <c r="J100" s="13">
        <v>0</v>
      </c>
      <c r="K100" s="13">
        <v>0</v>
      </c>
      <c r="L100" s="13">
        <v>0</v>
      </c>
      <c r="M100" s="13">
        <v>9.6000000000000002E-2</v>
      </c>
      <c r="N100" s="13">
        <v>7474169</v>
      </c>
      <c r="O100" s="13">
        <v>-271093</v>
      </c>
      <c r="P100" s="13">
        <v>373473488</v>
      </c>
      <c r="Q100" s="36">
        <v>0.93</v>
      </c>
      <c r="R100" s="36">
        <v>0.87209999999999999</v>
      </c>
      <c r="S100" s="36">
        <v>0.91639999999999999</v>
      </c>
      <c r="T100" s="36">
        <v>0.82469999999999999</v>
      </c>
      <c r="U100" s="37">
        <v>0.87209999999999999</v>
      </c>
      <c r="V100" s="36">
        <f t="shared" si="2"/>
        <v>0</v>
      </c>
      <c r="W100" s="13">
        <f t="shared" si="3"/>
        <v>0</v>
      </c>
    </row>
    <row r="101" spans="1:23" x14ac:dyDescent="0.25">
      <c r="A101" s="45">
        <v>9901</v>
      </c>
      <c r="B101" s="13" t="s">
        <v>63</v>
      </c>
      <c r="C101" s="13" t="s">
        <v>1049</v>
      </c>
      <c r="D101" s="13">
        <v>44043.57603009259</v>
      </c>
      <c r="E101" s="13">
        <v>0</v>
      </c>
      <c r="F101" s="13">
        <v>277878910</v>
      </c>
      <c r="G101" s="34">
        <v>305594021</v>
      </c>
      <c r="H101" s="34">
        <v>321741146</v>
      </c>
      <c r="I101" s="35">
        <v>5.2999999999999999E-2</v>
      </c>
      <c r="J101" s="13">
        <v>0</v>
      </c>
      <c r="K101" s="13">
        <v>0</v>
      </c>
      <c r="L101" s="13">
        <v>0</v>
      </c>
      <c r="M101" s="13">
        <v>5.2999999999999999E-2</v>
      </c>
      <c r="N101" s="13">
        <v>0</v>
      </c>
      <c r="O101" s="13">
        <v>0</v>
      </c>
      <c r="P101" s="13">
        <v>292561611</v>
      </c>
      <c r="Q101" s="36">
        <v>0.93</v>
      </c>
      <c r="R101" s="36">
        <v>0.90539999999999998</v>
      </c>
      <c r="S101" s="36">
        <v>0.91639999999999999</v>
      </c>
      <c r="T101" s="36">
        <v>0.82469999999999999</v>
      </c>
      <c r="U101" s="37">
        <v>0.90539999999999998</v>
      </c>
      <c r="V101" s="36">
        <f t="shared" si="2"/>
        <v>0</v>
      </c>
      <c r="W101" s="13">
        <f t="shared" si="3"/>
        <v>0</v>
      </c>
    </row>
    <row r="102" spans="1:23" x14ac:dyDescent="0.25">
      <c r="A102" s="45">
        <v>10901</v>
      </c>
      <c r="B102" s="13" t="s">
        <v>62</v>
      </c>
      <c r="C102" s="13" t="s">
        <v>1049</v>
      </c>
      <c r="D102" s="13">
        <v>44043.305833333332</v>
      </c>
      <c r="E102" s="13">
        <v>0</v>
      </c>
      <c r="F102" s="13">
        <v>253261995</v>
      </c>
      <c r="G102" s="34">
        <v>275048631</v>
      </c>
      <c r="H102" s="34">
        <v>276043078</v>
      </c>
      <c r="I102" s="35">
        <v>4.0000000000000001E-3</v>
      </c>
      <c r="J102" s="13">
        <v>0</v>
      </c>
      <c r="K102" s="13">
        <v>0</v>
      </c>
      <c r="L102" s="13">
        <v>0</v>
      </c>
      <c r="M102" s="13">
        <v>4.0000000000000001E-3</v>
      </c>
      <c r="N102" s="13">
        <v>0</v>
      </c>
      <c r="O102" s="13">
        <v>0</v>
      </c>
      <c r="P102" s="13">
        <v>254177672</v>
      </c>
      <c r="Q102" s="36">
        <v>0.93</v>
      </c>
      <c r="R102" s="36">
        <v>0.93</v>
      </c>
      <c r="S102" s="36">
        <v>0.91639999999999999</v>
      </c>
      <c r="T102" s="36">
        <v>0.82469999999999999</v>
      </c>
      <c r="U102" s="37">
        <v>0.91639999999999999</v>
      </c>
      <c r="V102" s="36">
        <f t="shared" si="2"/>
        <v>0</v>
      </c>
      <c r="W102" s="13">
        <f t="shared" si="3"/>
        <v>0</v>
      </c>
    </row>
    <row r="103" spans="1:23" x14ac:dyDescent="0.25">
      <c r="A103" s="45">
        <v>10902</v>
      </c>
      <c r="B103" s="13" t="s">
        <v>61</v>
      </c>
      <c r="C103" s="13" t="s">
        <v>1049</v>
      </c>
      <c r="D103" s="13">
        <v>44044.375601851854</v>
      </c>
      <c r="E103" s="13">
        <v>0</v>
      </c>
      <c r="F103" s="13">
        <v>1628043143</v>
      </c>
      <c r="G103" s="34">
        <v>1697862969</v>
      </c>
      <c r="H103" s="34">
        <v>1726873511</v>
      </c>
      <c r="I103" s="35">
        <v>1.7000000000000001E-2</v>
      </c>
      <c r="J103" s="13">
        <v>0</v>
      </c>
      <c r="K103" s="13">
        <v>0</v>
      </c>
      <c r="L103" s="13">
        <v>0</v>
      </c>
      <c r="M103" s="13">
        <v>1.7000000000000001E-2</v>
      </c>
      <c r="N103" s="13">
        <v>0</v>
      </c>
      <c r="O103" s="13">
        <v>0</v>
      </c>
      <c r="P103" s="13">
        <v>1655860708</v>
      </c>
      <c r="Q103" s="36">
        <v>0.93</v>
      </c>
      <c r="R103" s="36">
        <v>0.93</v>
      </c>
      <c r="S103" s="36">
        <v>0.91639999999999999</v>
      </c>
      <c r="T103" s="36">
        <v>0.82469999999999999</v>
      </c>
      <c r="U103" s="37">
        <v>0.91639999999999999</v>
      </c>
      <c r="V103" s="36">
        <f t="shared" si="2"/>
        <v>0</v>
      </c>
      <c r="W103" s="13">
        <f t="shared" si="3"/>
        <v>0</v>
      </c>
    </row>
    <row r="104" spans="1:23" x14ac:dyDescent="0.25">
      <c r="A104" s="45">
        <v>11901</v>
      </c>
      <c r="B104" s="13" t="s">
        <v>60</v>
      </c>
      <c r="C104" s="13" t="s">
        <v>1049</v>
      </c>
      <c r="D104" s="13">
        <v>44041.719305555554</v>
      </c>
      <c r="E104" s="13">
        <v>0</v>
      </c>
      <c r="F104" s="13">
        <v>4338951909</v>
      </c>
      <c r="G104" s="34">
        <v>4414680724</v>
      </c>
      <c r="H104" s="34">
        <v>4836639104</v>
      </c>
      <c r="I104" s="35">
        <v>9.6000000000000002E-2</v>
      </c>
      <c r="J104" s="13">
        <v>0</v>
      </c>
      <c r="K104" s="13">
        <v>0</v>
      </c>
      <c r="L104" s="13">
        <v>0</v>
      </c>
      <c r="M104" s="13">
        <v>9.6000000000000002E-2</v>
      </c>
      <c r="N104" s="13">
        <v>0</v>
      </c>
      <c r="O104" s="13">
        <v>0</v>
      </c>
      <c r="P104" s="13">
        <v>4753672074</v>
      </c>
      <c r="Q104" s="36">
        <v>0.93</v>
      </c>
      <c r="R104" s="36">
        <v>0.87</v>
      </c>
      <c r="S104" s="36">
        <v>0.91639999999999999</v>
      </c>
      <c r="T104" s="36">
        <v>0.82469999999999999</v>
      </c>
      <c r="U104" s="37">
        <v>0.87</v>
      </c>
      <c r="V104" s="36">
        <f t="shared" si="2"/>
        <v>0</v>
      </c>
      <c r="W104" s="13">
        <f t="shared" si="3"/>
        <v>0</v>
      </c>
    </row>
    <row r="105" spans="1:23" x14ac:dyDescent="0.25">
      <c r="A105" s="45">
        <v>11902</v>
      </c>
      <c r="B105" s="13" t="s">
        <v>59</v>
      </c>
      <c r="C105" s="13" t="s">
        <v>1049</v>
      </c>
      <c r="D105" s="13">
        <v>44043.53665509259</v>
      </c>
      <c r="E105" s="13">
        <v>0</v>
      </c>
      <c r="F105" s="13">
        <v>1455090084</v>
      </c>
      <c r="G105" s="34">
        <v>1489005023</v>
      </c>
      <c r="H105" s="34">
        <v>1623522183</v>
      </c>
      <c r="I105" s="35">
        <v>0.09</v>
      </c>
      <c r="J105" s="13">
        <v>0</v>
      </c>
      <c r="K105" s="13">
        <v>0</v>
      </c>
      <c r="L105" s="13">
        <v>0</v>
      </c>
      <c r="M105" s="13">
        <v>0.09</v>
      </c>
      <c r="N105" s="13">
        <v>0</v>
      </c>
      <c r="O105" s="13">
        <v>0</v>
      </c>
      <c r="P105" s="13">
        <v>1586543358</v>
      </c>
      <c r="Q105" s="36">
        <v>0.93</v>
      </c>
      <c r="R105" s="36">
        <v>0.87419999999999998</v>
      </c>
      <c r="S105" s="36">
        <v>0.91639999999999999</v>
      </c>
      <c r="T105" s="36">
        <v>0.82469999999999999</v>
      </c>
      <c r="U105" s="37">
        <v>0.87419999999999998</v>
      </c>
      <c r="V105" s="36">
        <f t="shared" si="2"/>
        <v>0</v>
      </c>
      <c r="W105" s="13">
        <f t="shared" si="3"/>
        <v>0</v>
      </c>
    </row>
    <row r="106" spans="1:23" x14ac:dyDescent="0.25">
      <c r="A106" s="45">
        <v>11904</v>
      </c>
      <c r="B106" s="13" t="s">
        <v>58</v>
      </c>
      <c r="C106" s="13" t="s">
        <v>1049</v>
      </c>
      <c r="D106" s="13">
        <v>44039.707499999997</v>
      </c>
      <c r="E106" s="13">
        <v>0</v>
      </c>
      <c r="F106" s="13">
        <v>930629746</v>
      </c>
      <c r="G106" s="34">
        <v>1001251903</v>
      </c>
      <c r="H106" s="34">
        <v>1075962121</v>
      </c>
      <c r="I106" s="35">
        <v>7.4999999999999997E-2</v>
      </c>
      <c r="J106" s="13">
        <v>0</v>
      </c>
      <c r="K106" s="13">
        <v>0</v>
      </c>
      <c r="L106" s="13">
        <v>0</v>
      </c>
      <c r="M106" s="13">
        <v>7.4999999999999997E-2</v>
      </c>
      <c r="N106" s="13">
        <v>0</v>
      </c>
      <c r="O106" s="13">
        <v>0</v>
      </c>
      <c r="P106" s="13">
        <v>1000070364</v>
      </c>
      <c r="Q106" s="36">
        <v>0.93</v>
      </c>
      <c r="R106" s="36">
        <v>0.88700000000000001</v>
      </c>
      <c r="S106" s="36">
        <v>0.91639999999999999</v>
      </c>
      <c r="T106" s="36">
        <v>0.82469999999999999</v>
      </c>
      <c r="U106" s="37">
        <v>0.88700000000000001</v>
      </c>
      <c r="V106" s="36">
        <f t="shared" si="2"/>
        <v>0</v>
      </c>
      <c r="W106" s="13">
        <f t="shared" si="3"/>
        <v>0</v>
      </c>
    </row>
    <row r="107" spans="1:23" x14ac:dyDescent="0.25">
      <c r="A107" s="45">
        <v>11905</v>
      </c>
      <c r="B107" s="13" t="s">
        <v>57</v>
      </c>
      <c r="C107" s="13" t="s">
        <v>1049</v>
      </c>
      <c r="D107" s="13">
        <v>44043.574942129628</v>
      </c>
      <c r="E107" s="13">
        <v>0</v>
      </c>
      <c r="F107" s="13">
        <v>114106951</v>
      </c>
      <c r="G107" s="34">
        <v>120279184</v>
      </c>
      <c r="H107" s="34">
        <v>129499518</v>
      </c>
      <c r="I107" s="35">
        <v>7.6999999999999999E-2</v>
      </c>
      <c r="J107" s="13">
        <v>0</v>
      </c>
      <c r="K107" s="13">
        <v>0</v>
      </c>
      <c r="L107" s="13">
        <v>0</v>
      </c>
      <c r="M107" s="13">
        <v>7.6999999999999999E-2</v>
      </c>
      <c r="N107" s="13">
        <v>0</v>
      </c>
      <c r="O107" s="13">
        <v>0</v>
      </c>
      <c r="P107" s="13">
        <v>122854135</v>
      </c>
      <c r="Q107" s="36">
        <v>0.93</v>
      </c>
      <c r="R107" s="36">
        <v>0.88529999999999998</v>
      </c>
      <c r="S107" s="36">
        <v>0.91639999999999999</v>
      </c>
      <c r="T107" s="36">
        <v>0.82469999999999999</v>
      </c>
      <c r="U107" s="37">
        <v>0.88529999999999998</v>
      </c>
      <c r="V107" s="36">
        <f t="shared" si="2"/>
        <v>0</v>
      </c>
      <c r="W107" s="13">
        <f t="shared" si="3"/>
        <v>0</v>
      </c>
    </row>
    <row r="108" spans="1:23" x14ac:dyDescent="0.25">
      <c r="A108" s="45">
        <v>13901</v>
      </c>
      <c r="B108" s="13" t="s">
        <v>55</v>
      </c>
      <c r="C108" s="13" t="s">
        <v>1049</v>
      </c>
      <c r="D108" s="13">
        <v>44043.719131944446</v>
      </c>
      <c r="E108" s="13">
        <v>0</v>
      </c>
      <c r="F108" s="13">
        <v>808122830</v>
      </c>
      <c r="G108" s="34">
        <v>854067061</v>
      </c>
      <c r="H108" s="34">
        <v>834301937</v>
      </c>
      <c r="I108" s="35">
        <v>-2.3E-2</v>
      </c>
      <c r="J108" s="13">
        <v>0</v>
      </c>
      <c r="K108" s="13">
        <v>0</v>
      </c>
      <c r="L108" s="13">
        <v>0</v>
      </c>
      <c r="M108" s="13">
        <v>-2.3E-2</v>
      </c>
      <c r="N108" s="13">
        <v>0</v>
      </c>
      <c r="O108" s="13">
        <v>0</v>
      </c>
      <c r="P108" s="13">
        <v>789420964</v>
      </c>
      <c r="Q108" s="36">
        <v>0.93</v>
      </c>
      <c r="R108" s="36">
        <v>0.93</v>
      </c>
      <c r="S108" s="36">
        <v>0.91639999999999999</v>
      </c>
      <c r="T108" s="36">
        <v>0.82469999999999999</v>
      </c>
      <c r="U108" s="37">
        <v>0.91639999999999999</v>
      </c>
      <c r="V108" s="36">
        <f t="shared" si="2"/>
        <v>0</v>
      </c>
      <c r="W108" s="13">
        <f t="shared" si="3"/>
        <v>0</v>
      </c>
    </row>
    <row r="109" spans="1:23" x14ac:dyDescent="0.25">
      <c r="A109" s="45">
        <v>13902</v>
      </c>
      <c r="B109" s="13" t="s">
        <v>54</v>
      </c>
      <c r="C109" s="13" t="s">
        <v>1049</v>
      </c>
      <c r="D109" s="13">
        <v>44040.404618055552</v>
      </c>
      <c r="E109" s="13">
        <v>0</v>
      </c>
      <c r="F109" s="13">
        <v>374692546</v>
      </c>
      <c r="G109" s="34">
        <v>378664372</v>
      </c>
      <c r="H109" s="34">
        <v>349210991</v>
      </c>
      <c r="I109" s="35">
        <v>-7.8E-2</v>
      </c>
      <c r="J109" s="13">
        <v>0</v>
      </c>
      <c r="K109" s="13">
        <v>0</v>
      </c>
      <c r="L109" s="13">
        <v>0</v>
      </c>
      <c r="M109" s="13">
        <v>-7.8E-2</v>
      </c>
      <c r="N109" s="13">
        <v>0</v>
      </c>
      <c r="O109" s="13">
        <v>0</v>
      </c>
      <c r="P109" s="13">
        <v>345548103</v>
      </c>
      <c r="Q109" s="36">
        <v>0.93</v>
      </c>
      <c r="R109" s="36">
        <v>0.93</v>
      </c>
      <c r="S109" s="36">
        <v>0.91639999999999999</v>
      </c>
      <c r="T109" s="36">
        <v>0.82469999999999999</v>
      </c>
      <c r="U109" s="37">
        <v>0.91639999999999999</v>
      </c>
      <c r="V109" s="36">
        <f t="shared" si="2"/>
        <v>0</v>
      </c>
      <c r="W109" s="13">
        <f t="shared" si="3"/>
        <v>0</v>
      </c>
    </row>
    <row r="110" spans="1:23" x14ac:dyDescent="0.25">
      <c r="A110" s="45">
        <v>13903</v>
      </c>
      <c r="B110" s="13" t="s">
        <v>53</v>
      </c>
      <c r="C110" s="13" t="s">
        <v>1049</v>
      </c>
      <c r="D110" s="13">
        <v>44040.735763888886</v>
      </c>
      <c r="E110" s="13">
        <v>0</v>
      </c>
      <c r="F110" s="13">
        <v>569362292</v>
      </c>
      <c r="G110" s="34">
        <v>575977021</v>
      </c>
      <c r="H110" s="34">
        <v>559011717</v>
      </c>
      <c r="I110" s="35">
        <v>-2.9000000000000001E-2</v>
      </c>
      <c r="J110" s="13">
        <v>0</v>
      </c>
      <c r="K110" s="13">
        <v>0</v>
      </c>
      <c r="L110" s="13">
        <v>0</v>
      </c>
      <c r="M110" s="13">
        <v>-2.9000000000000001E-2</v>
      </c>
      <c r="N110" s="13">
        <v>0</v>
      </c>
      <c r="O110" s="13">
        <v>0</v>
      </c>
      <c r="P110" s="13">
        <v>552591824</v>
      </c>
      <c r="Q110" s="36">
        <v>0.93</v>
      </c>
      <c r="R110" s="36">
        <v>0.93</v>
      </c>
      <c r="S110" s="36">
        <v>0.91639999999999999</v>
      </c>
      <c r="T110" s="36">
        <v>0.82469999999999999</v>
      </c>
      <c r="U110" s="37">
        <v>0.91639999999999999</v>
      </c>
      <c r="V110" s="36">
        <f t="shared" si="2"/>
        <v>0</v>
      </c>
      <c r="W110" s="13">
        <f t="shared" si="3"/>
        <v>0</v>
      </c>
    </row>
    <row r="111" spans="1:23" x14ac:dyDescent="0.25">
      <c r="A111" s="45">
        <v>14902</v>
      </c>
      <c r="B111" s="13" t="s">
        <v>50</v>
      </c>
      <c r="C111" s="13" t="s">
        <v>1049</v>
      </c>
      <c r="D111" s="13">
        <v>44040.404618055552</v>
      </c>
      <c r="E111" s="13">
        <v>0</v>
      </c>
      <c r="F111" s="13">
        <v>126937497</v>
      </c>
      <c r="G111" s="34">
        <v>132990119</v>
      </c>
      <c r="H111" s="34">
        <v>136923841</v>
      </c>
      <c r="I111" s="35">
        <v>0.03</v>
      </c>
      <c r="J111" s="13">
        <v>0</v>
      </c>
      <c r="K111" s="13">
        <v>0</v>
      </c>
      <c r="L111" s="13">
        <v>0</v>
      </c>
      <c r="M111" s="13">
        <v>0.03</v>
      </c>
      <c r="N111" s="13">
        <v>0</v>
      </c>
      <c r="O111" s="13">
        <v>0</v>
      </c>
      <c r="P111" s="13">
        <v>130692188</v>
      </c>
      <c r="Q111" s="36">
        <v>0.93</v>
      </c>
      <c r="R111" s="36">
        <v>0.92579999999999996</v>
      </c>
      <c r="S111" s="36">
        <v>0.91639999999999999</v>
      </c>
      <c r="T111" s="36">
        <v>0.82469999999999999</v>
      </c>
      <c r="U111" s="37">
        <v>0.91639999999999999</v>
      </c>
      <c r="V111" s="36">
        <f t="shared" si="2"/>
        <v>0</v>
      </c>
      <c r="W111" s="13">
        <f t="shared" si="3"/>
        <v>0</v>
      </c>
    </row>
    <row r="112" spans="1:23" x14ac:dyDescent="0.25">
      <c r="A112" s="45">
        <v>14903</v>
      </c>
      <c r="B112" s="13" t="s">
        <v>49</v>
      </c>
      <c r="C112" s="13" t="s">
        <v>1049</v>
      </c>
      <c r="D112" s="13">
        <v>44039.707499999997</v>
      </c>
      <c r="E112" s="13">
        <v>0</v>
      </c>
      <c r="F112" s="13">
        <v>3556216328</v>
      </c>
      <c r="G112" s="34">
        <v>3727406305</v>
      </c>
      <c r="H112" s="34">
        <v>4280790996</v>
      </c>
      <c r="I112" s="35">
        <v>0.14799999999999999</v>
      </c>
      <c r="J112" s="13">
        <v>0</v>
      </c>
      <c r="K112" s="13">
        <v>0</v>
      </c>
      <c r="L112" s="13">
        <v>0</v>
      </c>
      <c r="M112" s="13">
        <v>0.14799999999999999</v>
      </c>
      <c r="N112" s="13">
        <v>0</v>
      </c>
      <c r="O112" s="13">
        <v>0</v>
      </c>
      <c r="P112" s="13">
        <v>4084185514</v>
      </c>
      <c r="Q112" s="36">
        <v>0.93</v>
      </c>
      <c r="R112" s="36">
        <v>0.83</v>
      </c>
      <c r="S112" s="36">
        <v>0.91639999999999999</v>
      </c>
      <c r="T112" s="36">
        <v>0.82469999999999999</v>
      </c>
      <c r="U112" s="37">
        <v>0.83</v>
      </c>
      <c r="V112" s="36">
        <f t="shared" si="2"/>
        <v>0</v>
      </c>
      <c r="W112" s="13">
        <f t="shared" si="3"/>
        <v>0</v>
      </c>
    </row>
    <row r="113" spans="1:23" x14ac:dyDescent="0.25">
      <c r="A113" s="45">
        <v>14905</v>
      </c>
      <c r="B113" s="13" t="s">
        <v>48</v>
      </c>
      <c r="C113" s="13" t="s">
        <v>1049</v>
      </c>
      <c r="D113" s="13">
        <v>44043.305833333332</v>
      </c>
      <c r="E113" s="13">
        <v>0</v>
      </c>
      <c r="F113" s="13">
        <v>131712172</v>
      </c>
      <c r="G113" s="34">
        <v>136417644</v>
      </c>
      <c r="H113" s="34">
        <v>155889037</v>
      </c>
      <c r="I113" s="35">
        <v>0.14299999999999999</v>
      </c>
      <c r="J113" s="13">
        <v>0</v>
      </c>
      <c r="K113" s="13">
        <v>0</v>
      </c>
      <c r="L113" s="13">
        <v>0</v>
      </c>
      <c r="M113" s="13">
        <v>0.14299999999999999</v>
      </c>
      <c r="N113" s="13">
        <v>0</v>
      </c>
      <c r="O113" s="13">
        <v>0</v>
      </c>
      <c r="P113" s="13">
        <v>150511936</v>
      </c>
      <c r="Q113" s="36">
        <v>0.93</v>
      </c>
      <c r="R113" s="36">
        <v>0.83409999999999995</v>
      </c>
      <c r="S113" s="36">
        <v>0.91639999999999999</v>
      </c>
      <c r="T113" s="36">
        <v>0.82469999999999999</v>
      </c>
      <c r="U113" s="37">
        <v>0.83409999999999995</v>
      </c>
      <c r="V113" s="36">
        <f t="shared" si="2"/>
        <v>0</v>
      </c>
      <c r="W113" s="13">
        <f t="shared" si="3"/>
        <v>0</v>
      </c>
    </row>
    <row r="114" spans="1:23" x14ac:dyDescent="0.25">
      <c r="A114" s="45">
        <v>14906</v>
      </c>
      <c r="B114" s="13" t="s">
        <v>47</v>
      </c>
      <c r="C114" s="13" t="s">
        <v>1049</v>
      </c>
      <c r="D114" s="13">
        <v>44036.564849537041</v>
      </c>
      <c r="E114" s="13">
        <v>0</v>
      </c>
      <c r="F114" s="13">
        <v>8391958806</v>
      </c>
      <c r="G114" s="34">
        <v>8562186862</v>
      </c>
      <c r="H114" s="34">
        <v>9379393448</v>
      </c>
      <c r="I114" s="35">
        <v>9.5000000000000001E-2</v>
      </c>
      <c r="J114" s="13">
        <v>0</v>
      </c>
      <c r="K114" s="13">
        <v>0</v>
      </c>
      <c r="L114" s="13">
        <v>0</v>
      </c>
      <c r="M114" s="13">
        <v>9.5000000000000001E-2</v>
      </c>
      <c r="N114" s="13">
        <v>0</v>
      </c>
      <c r="O114" s="13">
        <v>0</v>
      </c>
      <c r="P114" s="13">
        <v>9192918201</v>
      </c>
      <c r="Q114" s="36">
        <v>0.93</v>
      </c>
      <c r="R114" s="36">
        <v>0.87009999999999998</v>
      </c>
      <c r="S114" s="36">
        <v>0.91639999999999999</v>
      </c>
      <c r="T114" s="36">
        <v>0.82469999999999999</v>
      </c>
      <c r="U114" s="37">
        <v>0.87009999999999998</v>
      </c>
      <c r="V114" s="36">
        <f t="shared" si="2"/>
        <v>0</v>
      </c>
      <c r="W114" s="13">
        <f t="shared" si="3"/>
        <v>0</v>
      </c>
    </row>
    <row r="115" spans="1:23" x14ac:dyDescent="0.25">
      <c r="A115" s="45">
        <v>14907</v>
      </c>
      <c r="B115" s="13" t="s">
        <v>46</v>
      </c>
      <c r="C115" s="13" t="s">
        <v>1049</v>
      </c>
      <c r="D115" s="13">
        <v>44041.719305555554</v>
      </c>
      <c r="E115" s="13">
        <v>0</v>
      </c>
      <c r="F115" s="13">
        <v>203062323</v>
      </c>
      <c r="G115" s="34">
        <v>216690294</v>
      </c>
      <c r="H115" s="34">
        <v>224527074</v>
      </c>
      <c r="I115" s="35">
        <v>3.5999999999999997E-2</v>
      </c>
      <c r="J115" s="13">
        <v>0</v>
      </c>
      <c r="K115" s="13">
        <v>0</v>
      </c>
      <c r="L115" s="13">
        <v>0</v>
      </c>
      <c r="M115" s="13">
        <v>3.5999999999999997E-2</v>
      </c>
      <c r="N115" s="13">
        <v>0</v>
      </c>
      <c r="O115" s="13">
        <v>0</v>
      </c>
      <c r="P115" s="13">
        <v>210406236</v>
      </c>
      <c r="Q115" s="36">
        <v>0.93</v>
      </c>
      <c r="R115" s="36">
        <v>0.91990000000000005</v>
      </c>
      <c r="S115" s="36">
        <v>0.91639999999999999</v>
      </c>
      <c r="T115" s="36">
        <v>0.82469999999999999</v>
      </c>
      <c r="U115" s="37">
        <v>0.91639999999999999</v>
      </c>
      <c r="V115" s="36">
        <f t="shared" si="2"/>
        <v>0</v>
      </c>
      <c r="W115" s="13">
        <f t="shared" si="3"/>
        <v>0</v>
      </c>
    </row>
    <row r="116" spans="1:23" x14ac:dyDescent="0.25">
      <c r="A116" s="45">
        <v>14909</v>
      </c>
      <c r="B116" s="13" t="s">
        <v>44</v>
      </c>
      <c r="C116" s="13" t="s">
        <v>1049</v>
      </c>
      <c r="D116" s="13">
        <v>44043.305833333332</v>
      </c>
      <c r="E116" s="13">
        <v>0</v>
      </c>
      <c r="F116" s="13">
        <v>3463613324</v>
      </c>
      <c r="G116" s="34">
        <v>4322439136</v>
      </c>
      <c r="H116" s="34">
        <v>4802783719</v>
      </c>
      <c r="I116" s="35">
        <v>0.111</v>
      </c>
      <c r="J116" s="13">
        <v>0</v>
      </c>
      <c r="K116" s="13">
        <v>0</v>
      </c>
      <c r="L116" s="13">
        <v>0</v>
      </c>
      <c r="M116" s="13">
        <v>0.111</v>
      </c>
      <c r="N116" s="13">
        <v>0</v>
      </c>
      <c r="O116" s="13">
        <v>0</v>
      </c>
      <c r="P116" s="13">
        <v>3848518200</v>
      </c>
      <c r="Q116" s="36">
        <v>0.93</v>
      </c>
      <c r="R116" s="36">
        <v>0.8579</v>
      </c>
      <c r="S116" s="36">
        <v>0.91639999999999999</v>
      </c>
      <c r="T116" s="36">
        <v>0.82469999999999999</v>
      </c>
      <c r="U116" s="37">
        <v>0.8579</v>
      </c>
      <c r="V116" s="36">
        <f t="shared" si="2"/>
        <v>0</v>
      </c>
      <c r="W116" s="13">
        <f t="shared" si="3"/>
        <v>0</v>
      </c>
    </row>
    <row r="117" spans="1:23" x14ac:dyDescent="0.25">
      <c r="A117" s="45">
        <v>15901</v>
      </c>
      <c r="B117" s="13" t="s">
        <v>1003</v>
      </c>
      <c r="C117" s="13" t="s">
        <v>1049</v>
      </c>
      <c r="D117" s="13">
        <v>44040.404618055552</v>
      </c>
      <c r="E117" s="13">
        <v>0</v>
      </c>
      <c r="F117" s="13">
        <v>7106710628</v>
      </c>
      <c r="G117" s="34">
        <v>7662587211</v>
      </c>
      <c r="H117" s="34">
        <v>7873954407</v>
      </c>
      <c r="I117" s="35">
        <v>2.8000000000000001E-2</v>
      </c>
      <c r="J117" s="13">
        <v>0</v>
      </c>
      <c r="K117" s="13">
        <v>0</v>
      </c>
      <c r="L117" s="13">
        <v>0</v>
      </c>
      <c r="M117" s="13">
        <v>2.8000000000000001E-2</v>
      </c>
      <c r="N117" s="13">
        <v>0</v>
      </c>
      <c r="O117" s="13">
        <v>0</v>
      </c>
      <c r="P117" s="13">
        <v>7302744351</v>
      </c>
      <c r="Q117" s="36">
        <v>0.93</v>
      </c>
      <c r="R117" s="36">
        <v>0.92759999999999998</v>
      </c>
      <c r="S117" s="36">
        <v>0.91639999999999999</v>
      </c>
      <c r="T117" s="36">
        <v>0.82469999999999999</v>
      </c>
      <c r="U117" s="37">
        <v>0.91639999999999999</v>
      </c>
      <c r="V117" s="36">
        <f t="shared" si="2"/>
        <v>0</v>
      </c>
      <c r="W117" s="13">
        <f t="shared" si="3"/>
        <v>0</v>
      </c>
    </row>
    <row r="118" spans="1:23" x14ac:dyDescent="0.25">
      <c r="A118" s="45">
        <v>15904</v>
      </c>
      <c r="B118" s="13" t="s">
        <v>1002</v>
      </c>
      <c r="C118" s="13" t="s">
        <v>1049</v>
      </c>
      <c r="D118" s="13">
        <v>44041.719305555554</v>
      </c>
      <c r="E118" s="13">
        <v>0</v>
      </c>
      <c r="F118" s="13">
        <v>1927421071</v>
      </c>
      <c r="G118" s="34">
        <v>2088999691</v>
      </c>
      <c r="H118" s="34">
        <v>2317267036</v>
      </c>
      <c r="I118" s="35">
        <v>0.109</v>
      </c>
      <c r="J118" s="13">
        <v>0</v>
      </c>
      <c r="K118" s="13">
        <v>0</v>
      </c>
      <c r="L118" s="13">
        <v>0</v>
      </c>
      <c r="M118" s="13">
        <v>0.109</v>
      </c>
      <c r="N118" s="13">
        <v>0</v>
      </c>
      <c r="O118" s="13">
        <v>0</v>
      </c>
      <c r="P118" s="13">
        <v>2138032539</v>
      </c>
      <c r="Q118" s="36">
        <v>0.93</v>
      </c>
      <c r="R118" s="36">
        <v>0.85929999999999995</v>
      </c>
      <c r="S118" s="36">
        <v>0.91639999999999999</v>
      </c>
      <c r="T118" s="36">
        <v>0.82469999999999999</v>
      </c>
      <c r="U118" s="37">
        <v>0.85929999999999995</v>
      </c>
      <c r="V118" s="36">
        <f t="shared" si="2"/>
        <v>0</v>
      </c>
      <c r="W118" s="13">
        <f t="shared" si="3"/>
        <v>0</v>
      </c>
    </row>
    <row r="119" spans="1:23" x14ac:dyDescent="0.25">
      <c r="A119" s="45">
        <v>15905</v>
      </c>
      <c r="B119" s="13" t="s">
        <v>127</v>
      </c>
      <c r="C119" s="13" t="s">
        <v>1049</v>
      </c>
      <c r="D119" s="13">
        <v>44043.305833333332</v>
      </c>
      <c r="E119" s="13">
        <v>0</v>
      </c>
      <c r="F119" s="13">
        <v>1525072755</v>
      </c>
      <c r="G119" s="34">
        <v>1611236733</v>
      </c>
      <c r="H119" s="34">
        <v>1719827585</v>
      </c>
      <c r="I119" s="35">
        <v>6.7000000000000004E-2</v>
      </c>
      <c r="J119" s="13">
        <v>0</v>
      </c>
      <c r="K119" s="13">
        <v>0</v>
      </c>
      <c r="L119" s="13">
        <v>0</v>
      </c>
      <c r="M119" s="13">
        <v>6.7000000000000004E-2</v>
      </c>
      <c r="N119" s="13">
        <v>0</v>
      </c>
      <c r="O119" s="13">
        <v>0</v>
      </c>
      <c r="P119" s="13">
        <v>1627856503</v>
      </c>
      <c r="Q119" s="36">
        <v>0.93</v>
      </c>
      <c r="R119" s="36">
        <v>0.89300000000000002</v>
      </c>
      <c r="S119" s="36">
        <v>0.91639999999999999</v>
      </c>
      <c r="T119" s="36">
        <v>0.82469999999999999</v>
      </c>
      <c r="U119" s="37">
        <v>0.89300000000000002</v>
      </c>
      <c r="V119" s="36">
        <f t="shared" si="2"/>
        <v>0</v>
      </c>
      <c r="W119" s="13">
        <f t="shared" si="3"/>
        <v>0</v>
      </c>
    </row>
    <row r="120" spans="1:23" x14ac:dyDescent="0.25">
      <c r="A120" s="45">
        <v>15907</v>
      </c>
      <c r="B120" s="13" t="s">
        <v>1001</v>
      </c>
      <c r="C120" s="13" t="s">
        <v>1049</v>
      </c>
      <c r="D120" s="13">
        <v>44041.719305555554</v>
      </c>
      <c r="E120" s="13">
        <v>219749198</v>
      </c>
      <c r="F120" s="13">
        <v>20104486079</v>
      </c>
      <c r="G120" s="34">
        <v>21078225840</v>
      </c>
      <c r="H120" s="34">
        <v>22779131060</v>
      </c>
      <c r="I120" s="35">
        <v>8.1000000000000003E-2</v>
      </c>
      <c r="J120" s="13">
        <v>0</v>
      </c>
      <c r="K120" s="13">
        <v>0</v>
      </c>
      <c r="L120" s="13">
        <v>0</v>
      </c>
      <c r="M120" s="13">
        <v>8.1000000000000003E-2</v>
      </c>
      <c r="N120" s="13">
        <v>221430263</v>
      </c>
      <c r="O120" s="13">
        <v>1681065</v>
      </c>
      <c r="P120" s="13">
        <v>21710763898</v>
      </c>
      <c r="Q120" s="36">
        <v>0.93</v>
      </c>
      <c r="R120" s="36">
        <v>0.88270000000000004</v>
      </c>
      <c r="S120" s="36">
        <v>0.91639999999999999</v>
      </c>
      <c r="T120" s="36">
        <v>0.82469999999999999</v>
      </c>
      <c r="U120" s="37">
        <v>0.88270000000000004</v>
      </c>
      <c r="V120" s="36">
        <f t="shared" si="2"/>
        <v>0</v>
      </c>
      <c r="W120" s="13">
        <f t="shared" si="3"/>
        <v>0</v>
      </c>
    </row>
    <row r="121" spans="1:23" x14ac:dyDescent="0.25">
      <c r="A121" s="45">
        <v>15909</v>
      </c>
      <c r="B121" s="13" t="s">
        <v>999</v>
      </c>
      <c r="C121" s="13" t="s">
        <v>1049</v>
      </c>
      <c r="D121" s="13">
        <v>44041.719305555554</v>
      </c>
      <c r="E121" s="13">
        <v>0</v>
      </c>
      <c r="F121" s="13">
        <v>568697012</v>
      </c>
      <c r="G121" s="34">
        <v>600999503</v>
      </c>
      <c r="H121" s="34">
        <v>655560852</v>
      </c>
      <c r="I121" s="35">
        <v>9.0999999999999998E-2</v>
      </c>
      <c r="J121" s="13">
        <v>0</v>
      </c>
      <c r="K121" s="13">
        <v>0</v>
      </c>
      <c r="L121" s="13">
        <v>0</v>
      </c>
      <c r="M121" s="13">
        <v>9.0999999999999998E-2</v>
      </c>
      <c r="N121" s="13">
        <v>0</v>
      </c>
      <c r="O121" s="13">
        <v>0</v>
      </c>
      <c r="P121" s="13">
        <v>620325800</v>
      </c>
      <c r="Q121" s="36">
        <v>0.93</v>
      </c>
      <c r="R121" s="36">
        <v>0.87390000000000001</v>
      </c>
      <c r="S121" s="36">
        <v>0.91639999999999999</v>
      </c>
      <c r="T121" s="36">
        <v>0.82469999999999999</v>
      </c>
      <c r="U121" s="37">
        <v>0.87390000000000001</v>
      </c>
      <c r="V121" s="36">
        <f t="shared" si="2"/>
        <v>0</v>
      </c>
      <c r="W121" s="13">
        <f t="shared" si="3"/>
        <v>0</v>
      </c>
    </row>
    <row r="122" spans="1:23" x14ac:dyDescent="0.25">
      <c r="A122" s="45">
        <v>15910</v>
      </c>
      <c r="B122" s="13" t="s">
        <v>998</v>
      </c>
      <c r="C122" s="13" t="s">
        <v>1049</v>
      </c>
      <c r="D122" s="13">
        <v>44040.735763888886</v>
      </c>
      <c r="E122" s="13">
        <v>0</v>
      </c>
      <c r="F122" s="13">
        <v>42142334317</v>
      </c>
      <c r="G122" s="34">
        <v>44227251556</v>
      </c>
      <c r="H122" s="34">
        <v>46153388035</v>
      </c>
      <c r="I122" s="35">
        <v>4.3999999999999997E-2</v>
      </c>
      <c r="J122" s="13">
        <v>0</v>
      </c>
      <c r="K122" s="13">
        <v>0</v>
      </c>
      <c r="L122" s="13">
        <v>0</v>
      </c>
      <c r="M122" s="13">
        <v>4.3999999999999997E-2</v>
      </c>
      <c r="N122" s="13">
        <v>0</v>
      </c>
      <c r="O122" s="13">
        <v>0</v>
      </c>
      <c r="P122" s="13">
        <v>43977670780</v>
      </c>
      <c r="Q122" s="36">
        <v>0.93</v>
      </c>
      <c r="R122" s="36">
        <v>0.91339999999999999</v>
      </c>
      <c r="S122" s="36">
        <v>0.91639999999999999</v>
      </c>
      <c r="T122" s="36">
        <v>0.82469999999999999</v>
      </c>
      <c r="U122" s="37">
        <v>0.91339999999999999</v>
      </c>
      <c r="V122" s="36">
        <f t="shared" si="2"/>
        <v>0</v>
      </c>
      <c r="W122" s="13">
        <f t="shared" si="3"/>
        <v>0</v>
      </c>
    </row>
    <row r="123" spans="1:23" x14ac:dyDescent="0.25">
      <c r="A123" s="45">
        <v>15911</v>
      </c>
      <c r="B123" s="13" t="s">
        <v>997</v>
      </c>
      <c r="C123" s="13" t="s">
        <v>1049</v>
      </c>
      <c r="D123" s="13">
        <v>44039.359756944446</v>
      </c>
      <c r="E123" s="13">
        <v>0</v>
      </c>
      <c r="F123" s="13">
        <v>4308171066</v>
      </c>
      <c r="G123" s="34">
        <v>4481162562</v>
      </c>
      <c r="H123" s="34">
        <v>4871889950</v>
      </c>
      <c r="I123" s="35">
        <v>8.6999999999999994E-2</v>
      </c>
      <c r="J123" s="13">
        <v>0</v>
      </c>
      <c r="K123" s="13">
        <v>0</v>
      </c>
      <c r="L123" s="13">
        <v>0</v>
      </c>
      <c r="M123" s="13">
        <v>8.6999999999999994E-2</v>
      </c>
      <c r="N123" s="13">
        <v>0</v>
      </c>
      <c r="O123" s="13">
        <v>0</v>
      </c>
      <c r="P123" s="13">
        <v>4683814753</v>
      </c>
      <c r="Q123" s="36">
        <v>0.93</v>
      </c>
      <c r="R123" s="36">
        <v>0.87670000000000003</v>
      </c>
      <c r="S123" s="36">
        <v>0.91639999999999999</v>
      </c>
      <c r="T123" s="36">
        <v>0.82469999999999999</v>
      </c>
      <c r="U123" s="37">
        <v>0.87670000000000003</v>
      </c>
      <c r="V123" s="36">
        <f t="shared" si="2"/>
        <v>0</v>
      </c>
      <c r="W123" s="13">
        <f t="shared" si="3"/>
        <v>0</v>
      </c>
    </row>
    <row r="124" spans="1:23" x14ac:dyDescent="0.25">
      <c r="A124" s="45">
        <v>15912</v>
      </c>
      <c r="B124" s="13" t="s">
        <v>996</v>
      </c>
      <c r="C124" s="13" t="s">
        <v>1049</v>
      </c>
      <c r="D124" s="13">
        <v>44041.719305555554</v>
      </c>
      <c r="E124" s="13">
        <v>0</v>
      </c>
      <c r="F124" s="13">
        <v>3838737413</v>
      </c>
      <c r="G124" s="34">
        <v>3950798785</v>
      </c>
      <c r="H124" s="34">
        <v>4207324880</v>
      </c>
      <c r="I124" s="35">
        <v>6.5000000000000002E-2</v>
      </c>
      <c r="J124" s="13">
        <v>0</v>
      </c>
      <c r="K124" s="13">
        <v>0</v>
      </c>
      <c r="L124" s="13">
        <v>0</v>
      </c>
      <c r="M124" s="13">
        <v>6.5000000000000002E-2</v>
      </c>
      <c r="N124" s="13">
        <v>0</v>
      </c>
      <c r="O124" s="13">
        <v>0</v>
      </c>
      <c r="P124" s="13">
        <v>4087987342</v>
      </c>
      <c r="Q124" s="36">
        <v>0.93</v>
      </c>
      <c r="R124" s="36">
        <v>0.89510000000000001</v>
      </c>
      <c r="S124" s="36">
        <v>0.91639999999999999</v>
      </c>
      <c r="T124" s="36">
        <v>0.82469999999999999</v>
      </c>
      <c r="U124" s="37">
        <v>0.89510000000000001</v>
      </c>
      <c r="V124" s="36">
        <f t="shared" si="2"/>
        <v>0</v>
      </c>
      <c r="W124" s="13">
        <f t="shared" si="3"/>
        <v>0</v>
      </c>
    </row>
    <row r="125" spans="1:23" x14ac:dyDescent="0.25">
      <c r="A125" s="45">
        <v>15915</v>
      </c>
      <c r="B125" s="13" t="s">
        <v>42</v>
      </c>
      <c r="C125" s="13" t="s">
        <v>1049</v>
      </c>
      <c r="D125" s="13">
        <v>44039.707499999997</v>
      </c>
      <c r="E125" s="13">
        <v>0</v>
      </c>
      <c r="F125" s="13">
        <v>59077575236</v>
      </c>
      <c r="G125" s="34">
        <v>61165706852</v>
      </c>
      <c r="H125" s="34">
        <v>64766565791</v>
      </c>
      <c r="I125" s="35">
        <v>5.8999999999999997E-2</v>
      </c>
      <c r="J125" s="13">
        <v>0</v>
      </c>
      <c r="K125" s="13">
        <v>0</v>
      </c>
      <c r="L125" s="13">
        <v>0</v>
      </c>
      <c r="M125" s="13">
        <v>5.8999999999999997E-2</v>
      </c>
      <c r="N125" s="13">
        <v>0</v>
      </c>
      <c r="O125" s="13">
        <v>0</v>
      </c>
      <c r="P125" s="13">
        <v>62555504714</v>
      </c>
      <c r="Q125" s="36">
        <v>0.93</v>
      </c>
      <c r="R125" s="36">
        <v>0.9002</v>
      </c>
      <c r="S125" s="36">
        <v>0.91639999999999999</v>
      </c>
      <c r="T125" s="36">
        <v>0.82469999999999999</v>
      </c>
      <c r="U125" s="37">
        <v>0.9002</v>
      </c>
      <c r="V125" s="36">
        <f t="shared" si="2"/>
        <v>0</v>
      </c>
      <c r="W125" s="13">
        <f t="shared" si="3"/>
        <v>0</v>
      </c>
    </row>
    <row r="126" spans="1:23" x14ac:dyDescent="0.25">
      <c r="A126" s="45">
        <v>15916</v>
      </c>
      <c r="B126" s="13" t="s">
        <v>995</v>
      </c>
      <c r="C126" s="13" t="s">
        <v>1049</v>
      </c>
      <c r="D126" s="13">
        <v>44040.735763888886</v>
      </c>
      <c r="E126" s="13">
        <v>0</v>
      </c>
      <c r="F126" s="13">
        <v>10552902591</v>
      </c>
      <c r="G126" s="34">
        <v>10620455830</v>
      </c>
      <c r="H126" s="34">
        <v>11742336132</v>
      </c>
      <c r="I126" s="35">
        <v>0.106</v>
      </c>
      <c r="J126" s="13">
        <v>0</v>
      </c>
      <c r="K126" s="13">
        <v>0</v>
      </c>
      <c r="L126" s="13">
        <v>0</v>
      </c>
      <c r="M126" s="13">
        <v>0.106</v>
      </c>
      <c r="N126" s="13">
        <v>0</v>
      </c>
      <c r="O126" s="13">
        <v>0</v>
      </c>
      <c r="P126" s="13">
        <v>11667646980</v>
      </c>
      <c r="Q126" s="36">
        <v>0.93</v>
      </c>
      <c r="R126" s="36">
        <v>0.86209999999999998</v>
      </c>
      <c r="S126" s="36">
        <v>0.91639999999999999</v>
      </c>
      <c r="T126" s="36">
        <v>0.82469999999999999</v>
      </c>
      <c r="U126" s="37">
        <v>0.86209999999999998</v>
      </c>
      <c r="V126" s="36">
        <f t="shared" si="2"/>
        <v>0</v>
      </c>
      <c r="W126" s="13">
        <f t="shared" si="3"/>
        <v>0</v>
      </c>
    </row>
    <row r="127" spans="1:23" x14ac:dyDescent="0.25">
      <c r="A127" s="45">
        <v>15917</v>
      </c>
      <c r="B127" s="13" t="s">
        <v>994</v>
      </c>
      <c r="C127" s="13" t="s">
        <v>1049</v>
      </c>
      <c r="D127" s="13">
        <v>44043.57135416667</v>
      </c>
      <c r="E127" s="13">
        <v>0</v>
      </c>
      <c r="F127" s="13">
        <v>1506256576</v>
      </c>
      <c r="G127" s="34">
        <v>1781780344</v>
      </c>
      <c r="H127" s="34">
        <v>1856907874</v>
      </c>
      <c r="I127" s="35">
        <v>4.2000000000000003E-2</v>
      </c>
      <c r="J127" s="13">
        <v>0</v>
      </c>
      <c r="K127" s="13">
        <v>0</v>
      </c>
      <c r="L127" s="13">
        <v>0</v>
      </c>
      <c r="M127" s="13">
        <v>4.2000000000000003E-2</v>
      </c>
      <c r="N127" s="13">
        <v>0</v>
      </c>
      <c r="O127" s="13">
        <v>0</v>
      </c>
      <c r="P127" s="13">
        <v>1569766838</v>
      </c>
      <c r="Q127" s="36">
        <v>0.93</v>
      </c>
      <c r="R127" s="36">
        <v>0.91459999999999997</v>
      </c>
      <c r="S127" s="36">
        <v>0.91639999999999999</v>
      </c>
      <c r="T127" s="36">
        <v>0.82469999999999999</v>
      </c>
      <c r="U127" s="37">
        <v>0.91459999999999997</v>
      </c>
      <c r="V127" s="36">
        <f t="shared" si="2"/>
        <v>0</v>
      </c>
      <c r="W127" s="13">
        <f t="shared" si="3"/>
        <v>0</v>
      </c>
    </row>
    <row r="128" spans="1:23" x14ac:dyDescent="0.25">
      <c r="A128" s="45">
        <v>16901</v>
      </c>
      <c r="B128" s="13" t="s">
        <v>993</v>
      </c>
      <c r="C128" s="13" t="s">
        <v>1049</v>
      </c>
      <c r="D128" s="13">
        <v>44039.707499999997</v>
      </c>
      <c r="E128" s="13">
        <v>0</v>
      </c>
      <c r="F128" s="13">
        <v>926040518</v>
      </c>
      <c r="G128" s="34">
        <v>972929202</v>
      </c>
      <c r="H128" s="34">
        <v>1030504037</v>
      </c>
      <c r="I128" s="35">
        <v>5.8999999999999997E-2</v>
      </c>
      <c r="J128" s="13">
        <v>0</v>
      </c>
      <c r="K128" s="13">
        <v>0</v>
      </c>
      <c r="L128" s="13">
        <v>0</v>
      </c>
      <c r="M128" s="13">
        <v>5.8999999999999997E-2</v>
      </c>
      <c r="N128" s="13">
        <v>0</v>
      </c>
      <c r="O128" s="13">
        <v>0</v>
      </c>
      <c r="P128" s="13">
        <v>980840631</v>
      </c>
      <c r="Q128" s="36">
        <v>0.93</v>
      </c>
      <c r="R128" s="36">
        <v>0.89990000000000003</v>
      </c>
      <c r="S128" s="36">
        <v>0.91639999999999999</v>
      </c>
      <c r="T128" s="36">
        <v>0.82469999999999999</v>
      </c>
      <c r="U128" s="37">
        <v>0.89990000000000003</v>
      </c>
      <c r="V128" s="36">
        <f t="shared" si="2"/>
        <v>0</v>
      </c>
      <c r="W128" s="13">
        <f t="shared" si="3"/>
        <v>0</v>
      </c>
    </row>
    <row r="129" spans="1:23" x14ac:dyDescent="0.25">
      <c r="A129" s="45">
        <v>16902</v>
      </c>
      <c r="B129" s="13" t="s">
        <v>992</v>
      </c>
      <c r="C129" s="13" t="s">
        <v>1049</v>
      </c>
      <c r="D129" s="13">
        <v>44041.719305555554</v>
      </c>
      <c r="E129" s="13">
        <v>0</v>
      </c>
      <c r="F129" s="13">
        <v>1009027990</v>
      </c>
      <c r="G129" s="34">
        <v>849423025</v>
      </c>
      <c r="H129" s="34">
        <v>955560793</v>
      </c>
      <c r="I129" s="35">
        <v>0.125</v>
      </c>
      <c r="J129" s="13">
        <v>0</v>
      </c>
      <c r="K129" s="13">
        <v>0</v>
      </c>
      <c r="L129" s="13">
        <v>0</v>
      </c>
      <c r="M129" s="13">
        <v>0.125</v>
      </c>
      <c r="N129" s="13">
        <v>0</v>
      </c>
      <c r="O129" s="13">
        <v>0</v>
      </c>
      <c r="P129" s="13">
        <v>1135108842</v>
      </c>
      <c r="Q129" s="36">
        <v>0.93</v>
      </c>
      <c r="R129" s="36">
        <v>0.84730000000000005</v>
      </c>
      <c r="S129" s="36">
        <v>0.91639999999999999</v>
      </c>
      <c r="T129" s="36">
        <v>0.82469999999999999</v>
      </c>
      <c r="U129" s="37">
        <v>0.84730000000000005</v>
      </c>
      <c r="V129" s="36">
        <f t="shared" si="2"/>
        <v>0</v>
      </c>
      <c r="W129" s="13">
        <f t="shared" si="3"/>
        <v>0</v>
      </c>
    </row>
    <row r="130" spans="1:23" x14ac:dyDescent="0.25">
      <c r="A130" s="45">
        <v>17901</v>
      </c>
      <c r="B130" s="13" t="s">
        <v>991</v>
      </c>
      <c r="C130" s="13" t="s">
        <v>1049</v>
      </c>
      <c r="D130" s="13">
        <v>44036.564849537041</v>
      </c>
      <c r="E130" s="13">
        <v>592316</v>
      </c>
      <c r="F130" s="13">
        <v>721429092</v>
      </c>
      <c r="G130" s="34">
        <v>761976188</v>
      </c>
      <c r="H130" s="34">
        <v>776195516</v>
      </c>
      <c r="I130" s="35">
        <v>1.9E-2</v>
      </c>
      <c r="J130" s="13">
        <v>0</v>
      </c>
      <c r="K130" s="13">
        <v>0</v>
      </c>
      <c r="L130" s="13">
        <v>0</v>
      </c>
      <c r="M130" s="13">
        <v>1.9E-2</v>
      </c>
      <c r="N130" s="13">
        <v>656137</v>
      </c>
      <c r="O130" s="13">
        <v>63821</v>
      </c>
      <c r="P130" s="13">
        <v>734944534</v>
      </c>
      <c r="Q130" s="36">
        <v>0.93</v>
      </c>
      <c r="R130" s="36">
        <v>0.93</v>
      </c>
      <c r="S130" s="36">
        <v>0.91639999999999999</v>
      </c>
      <c r="T130" s="36">
        <v>0.82469999999999999</v>
      </c>
      <c r="U130" s="37">
        <v>0.91639999999999999</v>
      </c>
      <c r="V130" s="36">
        <f t="shared" ref="V130:V193" si="4">MIN(R130,S130)-U130</f>
        <v>0</v>
      </c>
      <c r="W130" s="13">
        <f t="shared" ref="W130:W193" si="5">V130*(P130/100)</f>
        <v>0</v>
      </c>
    </row>
    <row r="131" spans="1:23" x14ac:dyDescent="0.25">
      <c r="A131" s="45">
        <v>18901</v>
      </c>
      <c r="B131" s="13" t="s">
        <v>990</v>
      </c>
      <c r="C131" s="13" t="s">
        <v>1049</v>
      </c>
      <c r="D131" s="13">
        <v>44036.564849537041</v>
      </c>
      <c r="E131" s="13">
        <v>0</v>
      </c>
      <c r="F131" s="13">
        <v>622101031</v>
      </c>
      <c r="G131" s="34">
        <v>650441218</v>
      </c>
      <c r="H131" s="34">
        <v>706354936</v>
      </c>
      <c r="I131" s="35">
        <v>8.5999999999999993E-2</v>
      </c>
      <c r="J131" s="13">
        <v>0</v>
      </c>
      <c r="K131" s="13">
        <v>0</v>
      </c>
      <c r="L131" s="13">
        <v>0</v>
      </c>
      <c r="M131" s="13">
        <v>8.5999999999999993E-2</v>
      </c>
      <c r="N131" s="13">
        <v>0</v>
      </c>
      <c r="O131" s="13">
        <v>0</v>
      </c>
      <c r="P131" s="13">
        <v>675578548</v>
      </c>
      <c r="Q131" s="36">
        <v>0.93</v>
      </c>
      <c r="R131" s="36">
        <v>0.87770000000000004</v>
      </c>
      <c r="S131" s="36">
        <v>0.91639999999999999</v>
      </c>
      <c r="T131" s="36">
        <v>0.82469999999999999</v>
      </c>
      <c r="U131" s="37">
        <v>0.87770000000000004</v>
      </c>
      <c r="V131" s="36">
        <f t="shared" si="4"/>
        <v>0</v>
      </c>
      <c r="W131" s="13">
        <f t="shared" si="5"/>
        <v>0</v>
      </c>
    </row>
    <row r="132" spans="1:23" x14ac:dyDescent="0.25">
      <c r="A132" s="45">
        <v>18902</v>
      </c>
      <c r="B132" s="13" t="s">
        <v>989</v>
      </c>
      <c r="C132" s="13" t="s">
        <v>1049</v>
      </c>
      <c r="D132" s="13">
        <v>44040.735763888886</v>
      </c>
      <c r="E132" s="13">
        <v>0</v>
      </c>
      <c r="F132" s="13">
        <v>200255616</v>
      </c>
      <c r="G132" s="34">
        <v>209057324</v>
      </c>
      <c r="H132" s="34">
        <v>222958727</v>
      </c>
      <c r="I132" s="35">
        <v>6.6000000000000003E-2</v>
      </c>
      <c r="J132" s="13">
        <v>0</v>
      </c>
      <c r="K132" s="13">
        <v>0</v>
      </c>
      <c r="L132" s="13">
        <v>0</v>
      </c>
      <c r="M132" s="13">
        <v>6.6000000000000003E-2</v>
      </c>
      <c r="N132" s="13">
        <v>0</v>
      </c>
      <c r="O132" s="13">
        <v>0</v>
      </c>
      <c r="P132" s="13">
        <v>213571744</v>
      </c>
      <c r="Q132" s="36">
        <v>0.93</v>
      </c>
      <c r="R132" s="36">
        <v>0.89380000000000004</v>
      </c>
      <c r="S132" s="36">
        <v>0.91639999999999999</v>
      </c>
      <c r="T132" s="36">
        <v>0.82469999999999999</v>
      </c>
      <c r="U132" s="37">
        <v>0.89380000000000004</v>
      </c>
      <c r="V132" s="36">
        <f t="shared" si="4"/>
        <v>0</v>
      </c>
      <c r="W132" s="13">
        <f t="shared" si="5"/>
        <v>0</v>
      </c>
    </row>
    <row r="133" spans="1:23" x14ac:dyDescent="0.25">
      <c r="A133" s="45">
        <v>18903</v>
      </c>
      <c r="B133" s="13" t="s">
        <v>988</v>
      </c>
      <c r="C133" s="13" t="s">
        <v>1049</v>
      </c>
      <c r="D133" s="13">
        <v>44036.564849537041</v>
      </c>
      <c r="E133" s="13">
        <v>0</v>
      </c>
      <c r="F133" s="13">
        <v>68359152</v>
      </c>
      <c r="G133" s="34">
        <v>70879395</v>
      </c>
      <c r="H133" s="34">
        <v>78204684</v>
      </c>
      <c r="I133" s="35">
        <v>0.10299999999999999</v>
      </c>
      <c r="J133" s="13">
        <v>0</v>
      </c>
      <c r="K133" s="13">
        <v>0</v>
      </c>
      <c r="L133" s="13">
        <v>0</v>
      </c>
      <c r="M133" s="13">
        <v>0.10299999999999999</v>
      </c>
      <c r="N133" s="13">
        <v>0</v>
      </c>
      <c r="O133" s="13">
        <v>0</v>
      </c>
      <c r="P133" s="13">
        <v>75423977</v>
      </c>
      <c r="Q133" s="36">
        <v>0.93</v>
      </c>
      <c r="R133" s="36">
        <v>0.8639</v>
      </c>
      <c r="S133" s="36">
        <v>0.91639999999999999</v>
      </c>
      <c r="T133" s="36">
        <v>0.82469999999999999</v>
      </c>
      <c r="U133" s="37">
        <v>0.8639</v>
      </c>
      <c r="V133" s="36">
        <f t="shared" si="4"/>
        <v>0</v>
      </c>
      <c r="W133" s="13">
        <f t="shared" si="5"/>
        <v>0</v>
      </c>
    </row>
    <row r="134" spans="1:23" x14ac:dyDescent="0.25">
      <c r="A134" s="45">
        <v>18904</v>
      </c>
      <c r="B134" s="13" t="s">
        <v>987</v>
      </c>
      <c r="C134" s="13" t="s">
        <v>1049</v>
      </c>
      <c r="D134" s="13">
        <v>44040.735763888886</v>
      </c>
      <c r="E134" s="13">
        <v>0</v>
      </c>
      <c r="F134" s="13">
        <v>243558634</v>
      </c>
      <c r="G134" s="34">
        <v>256676007</v>
      </c>
      <c r="H134" s="34">
        <v>277063402</v>
      </c>
      <c r="I134" s="35">
        <v>7.9000000000000001E-2</v>
      </c>
      <c r="J134" s="13">
        <v>0</v>
      </c>
      <c r="K134" s="13">
        <v>0</v>
      </c>
      <c r="L134" s="13">
        <v>0</v>
      </c>
      <c r="M134" s="13">
        <v>7.9000000000000001E-2</v>
      </c>
      <c r="N134" s="13">
        <v>0</v>
      </c>
      <c r="O134" s="13">
        <v>0</v>
      </c>
      <c r="P134" s="13">
        <v>262904135</v>
      </c>
      <c r="Q134" s="36">
        <v>0.93</v>
      </c>
      <c r="R134" s="36">
        <v>0.8831</v>
      </c>
      <c r="S134" s="36">
        <v>0.91639999999999999</v>
      </c>
      <c r="T134" s="36">
        <v>0.82469999999999999</v>
      </c>
      <c r="U134" s="37">
        <v>0.8831</v>
      </c>
      <c r="V134" s="36">
        <f t="shared" si="4"/>
        <v>0</v>
      </c>
      <c r="W134" s="13">
        <f t="shared" si="5"/>
        <v>0</v>
      </c>
    </row>
    <row r="135" spans="1:23" x14ac:dyDescent="0.25">
      <c r="A135" s="45">
        <v>18906</v>
      </c>
      <c r="B135" s="13" t="s">
        <v>985</v>
      </c>
      <c r="C135" s="13" t="s">
        <v>1049</v>
      </c>
      <c r="D135" s="13">
        <v>44036.564849537041</v>
      </c>
      <c r="E135" s="13">
        <v>0</v>
      </c>
      <c r="F135" s="13">
        <v>134169328</v>
      </c>
      <c r="G135" s="34">
        <v>139005316</v>
      </c>
      <c r="H135" s="34">
        <v>158866504</v>
      </c>
      <c r="I135" s="35">
        <v>0.14299999999999999</v>
      </c>
      <c r="J135" s="13">
        <v>0</v>
      </c>
      <c r="K135" s="13">
        <v>0</v>
      </c>
      <c r="L135" s="13">
        <v>0</v>
      </c>
      <c r="M135" s="13">
        <v>0.14299999999999999</v>
      </c>
      <c r="N135" s="13">
        <v>0</v>
      </c>
      <c r="O135" s="13">
        <v>0</v>
      </c>
      <c r="P135" s="13">
        <v>153339546</v>
      </c>
      <c r="Q135" s="36">
        <v>0.93</v>
      </c>
      <c r="R135" s="36">
        <v>0.83399999999999996</v>
      </c>
      <c r="S135" s="36">
        <v>0.91639999999999999</v>
      </c>
      <c r="T135" s="36">
        <v>0.82469999999999999</v>
      </c>
      <c r="U135" s="37">
        <v>0.83399999999999996</v>
      </c>
      <c r="V135" s="36">
        <f t="shared" si="4"/>
        <v>0</v>
      </c>
      <c r="W135" s="13">
        <f t="shared" si="5"/>
        <v>0</v>
      </c>
    </row>
    <row r="136" spans="1:23" x14ac:dyDescent="0.25">
      <c r="A136" s="45">
        <v>18907</v>
      </c>
      <c r="B136" s="13" t="s">
        <v>984</v>
      </c>
      <c r="C136" s="13" t="s">
        <v>1049</v>
      </c>
      <c r="D136" s="13">
        <v>44041.719305555554</v>
      </c>
      <c r="E136" s="13">
        <v>0</v>
      </c>
      <c r="F136" s="13">
        <v>174798567</v>
      </c>
      <c r="G136" s="34">
        <v>179611194</v>
      </c>
      <c r="H136" s="34">
        <v>204323605</v>
      </c>
      <c r="I136" s="35">
        <v>0.13800000000000001</v>
      </c>
      <c r="J136" s="13">
        <v>0</v>
      </c>
      <c r="K136" s="13">
        <v>0</v>
      </c>
      <c r="L136" s="13">
        <v>0</v>
      </c>
      <c r="M136" s="13">
        <v>0.13800000000000001</v>
      </c>
      <c r="N136" s="13">
        <v>0</v>
      </c>
      <c r="O136" s="13">
        <v>0</v>
      </c>
      <c r="P136" s="13">
        <v>198848817</v>
      </c>
      <c r="Q136" s="36">
        <v>0.93</v>
      </c>
      <c r="R136" s="36">
        <v>0.83789999999999998</v>
      </c>
      <c r="S136" s="36">
        <v>0.91639999999999999</v>
      </c>
      <c r="T136" s="36">
        <v>0.82469999999999999</v>
      </c>
      <c r="U136" s="37">
        <v>0.83789999999999998</v>
      </c>
      <c r="V136" s="36">
        <f t="shared" si="4"/>
        <v>0</v>
      </c>
      <c r="W136" s="13">
        <f t="shared" si="5"/>
        <v>0</v>
      </c>
    </row>
    <row r="137" spans="1:23" x14ac:dyDescent="0.25">
      <c r="A137" s="45">
        <v>18908</v>
      </c>
      <c r="B137" s="13" t="s">
        <v>983</v>
      </c>
      <c r="C137" s="13" t="s">
        <v>1049</v>
      </c>
      <c r="D137" s="13">
        <v>44041.719305555554</v>
      </c>
      <c r="E137" s="13">
        <v>0</v>
      </c>
      <c r="F137" s="13">
        <v>87341647</v>
      </c>
      <c r="G137" s="34">
        <v>91130461</v>
      </c>
      <c r="H137" s="34">
        <v>97645294</v>
      </c>
      <c r="I137" s="35">
        <v>7.0999999999999994E-2</v>
      </c>
      <c r="J137" s="13">
        <v>0</v>
      </c>
      <c r="K137" s="13">
        <v>0</v>
      </c>
      <c r="L137" s="13">
        <v>0</v>
      </c>
      <c r="M137" s="13">
        <v>7.0999999999999994E-2</v>
      </c>
      <c r="N137" s="13">
        <v>0</v>
      </c>
      <c r="O137" s="13">
        <v>0</v>
      </c>
      <c r="P137" s="13">
        <v>93585621</v>
      </c>
      <c r="Q137" s="36">
        <v>0.93</v>
      </c>
      <c r="R137" s="36">
        <v>0.88959999999999995</v>
      </c>
      <c r="S137" s="36">
        <v>0.91639999999999999</v>
      </c>
      <c r="T137" s="36">
        <v>0.82469999999999999</v>
      </c>
      <c r="U137" s="37">
        <v>0.88959999999999995</v>
      </c>
      <c r="V137" s="36">
        <f t="shared" si="4"/>
        <v>0</v>
      </c>
      <c r="W137" s="13">
        <f t="shared" si="5"/>
        <v>0</v>
      </c>
    </row>
    <row r="138" spans="1:23" x14ac:dyDescent="0.25">
      <c r="A138" s="45">
        <v>19901</v>
      </c>
      <c r="B138" s="13" t="s">
        <v>982</v>
      </c>
      <c r="C138" s="13" t="s">
        <v>1049</v>
      </c>
      <c r="D138" s="13">
        <v>44040.735763888886</v>
      </c>
      <c r="E138" s="13">
        <v>0</v>
      </c>
      <c r="F138" s="13">
        <v>201098955</v>
      </c>
      <c r="G138" s="34">
        <v>177897988</v>
      </c>
      <c r="H138" s="34">
        <v>184277157</v>
      </c>
      <c r="I138" s="35">
        <v>3.5999999999999997E-2</v>
      </c>
      <c r="J138" s="13">
        <v>0</v>
      </c>
      <c r="K138" s="13">
        <v>0</v>
      </c>
      <c r="L138" s="13">
        <v>0</v>
      </c>
      <c r="M138" s="13">
        <v>3.5999999999999997E-2</v>
      </c>
      <c r="N138" s="13">
        <v>0</v>
      </c>
      <c r="O138" s="13">
        <v>0</v>
      </c>
      <c r="P138" s="13">
        <v>208310078</v>
      </c>
      <c r="Q138" s="36">
        <v>0.93</v>
      </c>
      <c r="R138" s="36">
        <v>0.92020000000000002</v>
      </c>
      <c r="S138" s="36">
        <v>0.91639999999999999</v>
      </c>
      <c r="T138" s="36">
        <v>0.82469999999999999</v>
      </c>
      <c r="U138" s="37">
        <v>0.91639999999999999</v>
      </c>
      <c r="V138" s="36">
        <f t="shared" si="4"/>
        <v>0</v>
      </c>
      <c r="W138" s="13">
        <f t="shared" si="5"/>
        <v>0</v>
      </c>
    </row>
    <row r="139" spans="1:23" x14ac:dyDescent="0.25">
      <c r="A139" s="45">
        <v>19902</v>
      </c>
      <c r="B139" s="13" t="s">
        <v>981</v>
      </c>
      <c r="C139" s="13" t="s">
        <v>1049</v>
      </c>
      <c r="D139" s="13">
        <v>44040.735763888886</v>
      </c>
      <c r="E139" s="13">
        <v>0</v>
      </c>
      <c r="F139" s="13">
        <v>165437263</v>
      </c>
      <c r="G139" s="34">
        <v>173900095</v>
      </c>
      <c r="H139" s="34">
        <v>175531848</v>
      </c>
      <c r="I139" s="35">
        <v>8.9999999999999993E-3</v>
      </c>
      <c r="J139" s="13">
        <v>0</v>
      </c>
      <c r="K139" s="13">
        <v>0</v>
      </c>
      <c r="L139" s="13">
        <v>0</v>
      </c>
      <c r="M139" s="13">
        <v>8.9999999999999993E-3</v>
      </c>
      <c r="N139" s="13">
        <v>0</v>
      </c>
      <c r="O139" s="13">
        <v>0</v>
      </c>
      <c r="P139" s="13">
        <v>166989607</v>
      </c>
      <c r="Q139" s="36">
        <v>0.93</v>
      </c>
      <c r="R139" s="36">
        <v>0.93</v>
      </c>
      <c r="S139" s="36">
        <v>0.91639999999999999</v>
      </c>
      <c r="T139" s="36">
        <v>0.82469999999999999</v>
      </c>
      <c r="U139" s="37">
        <v>0.91639999999999999</v>
      </c>
      <c r="V139" s="36">
        <f t="shared" si="4"/>
        <v>0</v>
      </c>
      <c r="W139" s="13">
        <f t="shared" si="5"/>
        <v>0</v>
      </c>
    </row>
    <row r="140" spans="1:23" x14ac:dyDescent="0.25">
      <c r="A140" s="45">
        <v>19903</v>
      </c>
      <c r="B140" s="13" t="s">
        <v>980</v>
      </c>
      <c r="C140" s="13" t="s">
        <v>1049</v>
      </c>
      <c r="D140" s="13">
        <v>44043.305833333332</v>
      </c>
      <c r="E140" s="13">
        <v>0</v>
      </c>
      <c r="F140" s="13">
        <v>63521929</v>
      </c>
      <c r="G140" s="34">
        <v>66826637</v>
      </c>
      <c r="H140" s="34">
        <v>71499949</v>
      </c>
      <c r="I140" s="35">
        <v>7.0000000000000007E-2</v>
      </c>
      <c r="J140" s="13">
        <v>0</v>
      </c>
      <c r="K140" s="13">
        <v>0</v>
      </c>
      <c r="L140" s="13">
        <v>0</v>
      </c>
      <c r="M140" s="13">
        <v>7.0000000000000007E-2</v>
      </c>
      <c r="N140" s="13">
        <v>0</v>
      </c>
      <c r="O140" s="13">
        <v>0</v>
      </c>
      <c r="P140" s="13">
        <v>67964137</v>
      </c>
      <c r="Q140" s="36">
        <v>0.93</v>
      </c>
      <c r="R140" s="36">
        <v>0.89090000000000003</v>
      </c>
      <c r="S140" s="36">
        <v>0.91639999999999999</v>
      </c>
      <c r="T140" s="36">
        <v>0.82469999999999999</v>
      </c>
      <c r="U140" s="37">
        <v>0.89090000000000003</v>
      </c>
      <c r="V140" s="36">
        <f t="shared" si="4"/>
        <v>0</v>
      </c>
      <c r="W140" s="13">
        <f t="shared" si="5"/>
        <v>0</v>
      </c>
    </row>
    <row r="141" spans="1:23" x14ac:dyDescent="0.25">
      <c r="A141" s="45">
        <v>19905</v>
      </c>
      <c r="B141" s="13" t="s">
        <v>979</v>
      </c>
      <c r="C141" s="13" t="s">
        <v>1049</v>
      </c>
      <c r="D141" s="13">
        <v>44041.719305555554</v>
      </c>
      <c r="E141" s="13">
        <v>0</v>
      </c>
      <c r="F141" s="13">
        <v>392176187</v>
      </c>
      <c r="G141" s="34">
        <v>409383601</v>
      </c>
      <c r="H141" s="34">
        <v>419514830</v>
      </c>
      <c r="I141" s="35">
        <v>2.5000000000000001E-2</v>
      </c>
      <c r="J141" s="13">
        <v>0</v>
      </c>
      <c r="K141" s="13">
        <v>0</v>
      </c>
      <c r="L141" s="13">
        <v>0</v>
      </c>
      <c r="M141" s="13">
        <v>2.5000000000000001E-2</v>
      </c>
      <c r="N141" s="13">
        <v>0</v>
      </c>
      <c r="O141" s="13">
        <v>0</v>
      </c>
      <c r="P141" s="13">
        <v>401881575</v>
      </c>
      <c r="Q141" s="36">
        <v>0.93</v>
      </c>
      <c r="R141" s="36">
        <v>0.93</v>
      </c>
      <c r="S141" s="36">
        <v>0.91639999999999999</v>
      </c>
      <c r="T141" s="36">
        <v>0.82469999999999999</v>
      </c>
      <c r="U141" s="37">
        <v>0.91639999999999999</v>
      </c>
      <c r="V141" s="36">
        <f t="shared" si="4"/>
        <v>0</v>
      </c>
      <c r="W141" s="13">
        <f t="shared" si="5"/>
        <v>0</v>
      </c>
    </row>
    <row r="142" spans="1:23" x14ac:dyDescent="0.25">
      <c r="A142" s="45">
        <v>19906</v>
      </c>
      <c r="B142" s="13" t="s">
        <v>978</v>
      </c>
      <c r="C142" s="13" t="s">
        <v>1049</v>
      </c>
      <c r="D142" s="13">
        <v>44040.735763888886</v>
      </c>
      <c r="E142" s="13">
        <v>0</v>
      </c>
      <c r="F142" s="13">
        <v>261825584</v>
      </c>
      <c r="G142" s="34">
        <v>271439255</v>
      </c>
      <c r="H142" s="34">
        <v>291833806</v>
      </c>
      <c r="I142" s="35">
        <v>7.4999999999999997E-2</v>
      </c>
      <c r="J142" s="13">
        <v>0</v>
      </c>
      <c r="K142" s="13">
        <v>0</v>
      </c>
      <c r="L142" s="13">
        <v>0</v>
      </c>
      <c r="M142" s="13">
        <v>7.4999999999999997E-2</v>
      </c>
      <c r="N142" s="13">
        <v>0</v>
      </c>
      <c r="O142" s="13">
        <v>0</v>
      </c>
      <c r="P142" s="13">
        <v>281497813</v>
      </c>
      <c r="Q142" s="36">
        <v>0.93</v>
      </c>
      <c r="R142" s="36">
        <v>0.88660000000000005</v>
      </c>
      <c r="S142" s="36">
        <v>0.91639999999999999</v>
      </c>
      <c r="T142" s="36">
        <v>0.82469999999999999</v>
      </c>
      <c r="U142" s="37">
        <v>0.88660000000000005</v>
      </c>
      <c r="V142" s="36">
        <f t="shared" si="4"/>
        <v>0</v>
      </c>
      <c r="W142" s="13">
        <f t="shared" si="5"/>
        <v>0</v>
      </c>
    </row>
    <row r="143" spans="1:23" x14ac:dyDescent="0.25">
      <c r="A143" s="45">
        <v>19907</v>
      </c>
      <c r="B143" s="13" t="s">
        <v>977</v>
      </c>
      <c r="C143" s="13" t="s">
        <v>1049</v>
      </c>
      <c r="D143" s="13">
        <v>44041.719305555554</v>
      </c>
      <c r="E143" s="13">
        <v>0</v>
      </c>
      <c r="F143" s="13">
        <v>2152388076</v>
      </c>
      <c r="G143" s="34">
        <v>2206291856</v>
      </c>
      <c r="H143" s="34">
        <v>2276653775</v>
      </c>
      <c r="I143" s="35">
        <v>3.2000000000000001E-2</v>
      </c>
      <c r="J143" s="13">
        <v>0</v>
      </c>
      <c r="K143" s="13">
        <v>0</v>
      </c>
      <c r="L143" s="13">
        <v>0</v>
      </c>
      <c r="M143" s="13">
        <v>3.2000000000000001E-2</v>
      </c>
      <c r="N143" s="13">
        <v>0</v>
      </c>
      <c r="O143" s="13">
        <v>0</v>
      </c>
      <c r="P143" s="13">
        <v>2221030924</v>
      </c>
      <c r="Q143" s="36">
        <v>0.93</v>
      </c>
      <c r="R143" s="36">
        <v>0.92369999999999997</v>
      </c>
      <c r="S143" s="36">
        <v>0.91639999999999999</v>
      </c>
      <c r="T143" s="36">
        <v>0.82469999999999999</v>
      </c>
      <c r="U143" s="37">
        <v>0.91639999999999999</v>
      </c>
      <c r="V143" s="36">
        <f t="shared" si="4"/>
        <v>0</v>
      </c>
      <c r="W143" s="13">
        <f t="shared" si="5"/>
        <v>0</v>
      </c>
    </row>
    <row r="144" spans="1:23" x14ac:dyDescent="0.25">
      <c r="A144" s="45">
        <v>19908</v>
      </c>
      <c r="B144" s="13" t="s">
        <v>976</v>
      </c>
      <c r="C144" s="13" t="s">
        <v>1049</v>
      </c>
      <c r="D144" s="13">
        <v>44036.564849537041</v>
      </c>
      <c r="E144" s="13">
        <v>0</v>
      </c>
      <c r="F144" s="13">
        <v>560759186</v>
      </c>
      <c r="G144" s="34">
        <v>584301451</v>
      </c>
      <c r="H144" s="34">
        <v>598721752</v>
      </c>
      <c r="I144" s="35">
        <v>2.5000000000000001E-2</v>
      </c>
      <c r="J144" s="13">
        <v>0</v>
      </c>
      <c r="K144" s="13">
        <v>0</v>
      </c>
      <c r="L144" s="13">
        <v>0</v>
      </c>
      <c r="M144" s="13">
        <v>2.5000000000000001E-2</v>
      </c>
      <c r="N144" s="13">
        <v>0</v>
      </c>
      <c r="O144" s="13">
        <v>0</v>
      </c>
      <c r="P144" s="13">
        <v>574598474</v>
      </c>
      <c r="Q144" s="36">
        <v>0.93</v>
      </c>
      <c r="R144" s="36">
        <v>0.93</v>
      </c>
      <c r="S144" s="36">
        <v>0.91639999999999999</v>
      </c>
      <c r="T144" s="36">
        <v>0.82469999999999999</v>
      </c>
      <c r="U144" s="37">
        <v>0.91639999999999999</v>
      </c>
      <c r="V144" s="36">
        <f t="shared" si="4"/>
        <v>0</v>
      </c>
      <c r="W144" s="13">
        <f t="shared" si="5"/>
        <v>0</v>
      </c>
    </row>
    <row r="145" spans="1:23" x14ac:dyDescent="0.25">
      <c r="A145" s="45">
        <v>19909</v>
      </c>
      <c r="B145" s="13" t="s">
        <v>975</v>
      </c>
      <c r="C145" s="13" t="s">
        <v>1049</v>
      </c>
      <c r="D145" s="13">
        <v>44040.735763888886</v>
      </c>
      <c r="E145" s="13">
        <v>0</v>
      </c>
      <c r="F145" s="13">
        <v>119604513</v>
      </c>
      <c r="G145" s="34">
        <v>126547113</v>
      </c>
      <c r="H145" s="34">
        <v>135506290</v>
      </c>
      <c r="I145" s="35">
        <v>7.0999999999999994E-2</v>
      </c>
      <c r="J145" s="13">
        <v>0</v>
      </c>
      <c r="K145" s="13">
        <v>0</v>
      </c>
      <c r="L145" s="13">
        <v>0</v>
      </c>
      <c r="M145" s="13">
        <v>7.0999999999999994E-2</v>
      </c>
      <c r="N145" s="13">
        <v>0</v>
      </c>
      <c r="O145" s="13">
        <v>0</v>
      </c>
      <c r="P145" s="13">
        <v>128072174</v>
      </c>
      <c r="Q145" s="36">
        <v>0.93</v>
      </c>
      <c r="R145" s="36">
        <v>0.89019999999999999</v>
      </c>
      <c r="S145" s="36">
        <v>0.91639999999999999</v>
      </c>
      <c r="T145" s="36">
        <v>0.82469999999999999</v>
      </c>
      <c r="U145" s="37">
        <v>0.89019999999999999</v>
      </c>
      <c r="V145" s="36">
        <f t="shared" si="4"/>
        <v>0</v>
      </c>
      <c r="W145" s="13">
        <f t="shared" si="5"/>
        <v>0</v>
      </c>
    </row>
    <row r="146" spans="1:23" x14ac:dyDescent="0.25">
      <c r="A146" s="45">
        <v>19910</v>
      </c>
      <c r="B146" s="13" t="s">
        <v>974</v>
      </c>
      <c r="C146" s="13" t="s">
        <v>1049</v>
      </c>
      <c r="D146" s="13">
        <v>44043.305833333332</v>
      </c>
      <c r="E146" s="13">
        <v>0</v>
      </c>
      <c r="F146" s="13">
        <v>22038374</v>
      </c>
      <c r="G146" s="34">
        <v>23740995</v>
      </c>
      <c r="H146" s="34">
        <v>26705217</v>
      </c>
      <c r="I146" s="35">
        <v>0.125</v>
      </c>
      <c r="J146" s="13">
        <v>0</v>
      </c>
      <c r="K146" s="13">
        <v>0</v>
      </c>
      <c r="L146" s="13">
        <v>0</v>
      </c>
      <c r="M146" s="13">
        <v>0.125</v>
      </c>
      <c r="N146" s="13">
        <v>0</v>
      </c>
      <c r="O146" s="13">
        <v>0</v>
      </c>
      <c r="P146" s="13">
        <v>24790012</v>
      </c>
      <c r="Q146" s="36">
        <v>0.93</v>
      </c>
      <c r="R146" s="36">
        <v>0.84740000000000004</v>
      </c>
      <c r="S146" s="36">
        <v>0.91639999999999999</v>
      </c>
      <c r="T146" s="36">
        <v>0.82469999999999999</v>
      </c>
      <c r="U146" s="37">
        <v>0.84740000000000004</v>
      </c>
      <c r="V146" s="36">
        <f t="shared" si="4"/>
        <v>0</v>
      </c>
      <c r="W146" s="13">
        <f t="shared" si="5"/>
        <v>0</v>
      </c>
    </row>
    <row r="147" spans="1:23" x14ac:dyDescent="0.25">
      <c r="A147" s="45">
        <v>19911</v>
      </c>
      <c r="B147" s="13" t="s">
        <v>973</v>
      </c>
      <c r="C147" s="13" t="s">
        <v>1049</v>
      </c>
      <c r="D147" s="13">
        <v>44057.637835648151</v>
      </c>
      <c r="E147" s="13">
        <v>0</v>
      </c>
      <c r="F147" s="13">
        <v>236616364</v>
      </c>
      <c r="G147" s="34">
        <v>247455031</v>
      </c>
      <c r="H147" s="34">
        <v>261723853</v>
      </c>
      <c r="I147" s="35">
        <v>5.8000000000000003E-2</v>
      </c>
      <c r="J147" s="13">
        <v>0</v>
      </c>
      <c r="K147" s="13">
        <v>0</v>
      </c>
      <c r="L147" s="13">
        <v>0</v>
      </c>
      <c r="M147" s="13">
        <v>5.8000000000000003E-2</v>
      </c>
      <c r="N147" s="13">
        <v>0</v>
      </c>
      <c r="O147" s="13">
        <v>0</v>
      </c>
      <c r="P147" s="13">
        <v>250260204</v>
      </c>
      <c r="Q147" s="36">
        <v>0.93</v>
      </c>
      <c r="R147" s="36">
        <v>0.9012</v>
      </c>
      <c r="S147" s="36">
        <v>0.91639999999999999</v>
      </c>
      <c r="T147" s="36">
        <v>0.82469999999999999</v>
      </c>
      <c r="U147" s="37">
        <v>0.9012</v>
      </c>
      <c r="V147" s="36">
        <f t="shared" si="4"/>
        <v>0</v>
      </c>
      <c r="W147" s="13">
        <f t="shared" si="5"/>
        <v>0</v>
      </c>
    </row>
    <row r="148" spans="1:23" x14ac:dyDescent="0.25">
      <c r="A148" s="45">
        <v>19912</v>
      </c>
      <c r="B148" s="13" t="s">
        <v>972</v>
      </c>
      <c r="C148" s="13" t="s">
        <v>1049</v>
      </c>
      <c r="D148" s="13">
        <v>44036.564849537041</v>
      </c>
      <c r="E148" s="13">
        <v>0</v>
      </c>
      <c r="F148" s="13">
        <v>939066117</v>
      </c>
      <c r="G148" s="34">
        <v>812325315</v>
      </c>
      <c r="H148" s="34">
        <v>830786406</v>
      </c>
      <c r="I148" s="35">
        <v>2.3E-2</v>
      </c>
      <c r="J148" s="13">
        <v>0</v>
      </c>
      <c r="K148" s="13">
        <v>0</v>
      </c>
      <c r="L148" s="13">
        <v>0</v>
      </c>
      <c r="M148" s="13">
        <v>2.3E-2</v>
      </c>
      <c r="N148" s="13">
        <v>0</v>
      </c>
      <c r="O148" s="13">
        <v>0</v>
      </c>
      <c r="P148" s="13">
        <v>960407548</v>
      </c>
      <c r="Q148" s="36">
        <v>0.93</v>
      </c>
      <c r="R148" s="36">
        <v>0.93</v>
      </c>
      <c r="S148" s="36">
        <v>0.91639999999999999</v>
      </c>
      <c r="T148" s="36">
        <v>0.82469999999999999</v>
      </c>
      <c r="U148" s="37">
        <v>0.91639999999999999</v>
      </c>
      <c r="V148" s="36">
        <f t="shared" si="4"/>
        <v>0</v>
      </c>
      <c r="W148" s="13">
        <f t="shared" si="5"/>
        <v>0</v>
      </c>
    </row>
    <row r="149" spans="1:23" x14ac:dyDescent="0.25">
      <c r="A149" s="45">
        <v>19913</v>
      </c>
      <c r="B149" s="13" t="s">
        <v>598</v>
      </c>
      <c r="C149" s="13" t="s">
        <v>1049</v>
      </c>
      <c r="D149" s="13">
        <v>44043.305833333332</v>
      </c>
      <c r="E149" s="13">
        <v>0</v>
      </c>
      <c r="F149" s="13">
        <v>22303125</v>
      </c>
      <c r="G149" s="34">
        <v>23964775</v>
      </c>
      <c r="H149" s="34">
        <v>25304611</v>
      </c>
      <c r="I149" s="35">
        <v>5.6000000000000001E-2</v>
      </c>
      <c r="J149" s="13">
        <v>0</v>
      </c>
      <c r="K149" s="13">
        <v>0</v>
      </c>
      <c r="L149" s="13">
        <v>0</v>
      </c>
      <c r="M149" s="13">
        <v>5.6000000000000001E-2</v>
      </c>
      <c r="N149" s="13">
        <v>0</v>
      </c>
      <c r="O149" s="13">
        <v>0</v>
      </c>
      <c r="P149" s="13">
        <v>23550061</v>
      </c>
      <c r="Q149" s="36">
        <v>0.93</v>
      </c>
      <c r="R149" s="36">
        <v>0.90269999999999995</v>
      </c>
      <c r="S149" s="36">
        <v>0.91639999999999999</v>
      </c>
      <c r="T149" s="36">
        <v>0.82469999999999999</v>
      </c>
      <c r="U149" s="37">
        <v>0.90269999999999995</v>
      </c>
      <c r="V149" s="36">
        <f t="shared" si="4"/>
        <v>0</v>
      </c>
      <c r="W149" s="13">
        <f t="shared" si="5"/>
        <v>0</v>
      </c>
    </row>
    <row r="150" spans="1:23" x14ac:dyDescent="0.25">
      <c r="A150" s="45">
        <v>19914</v>
      </c>
      <c r="B150" s="13" t="s">
        <v>971</v>
      </c>
      <c r="C150" s="13" t="s">
        <v>1049</v>
      </c>
      <c r="D150" s="13">
        <v>44043.648460648146</v>
      </c>
      <c r="E150" s="13">
        <v>0</v>
      </c>
      <c r="F150" s="13">
        <v>44079035</v>
      </c>
      <c r="G150" s="34">
        <v>45510060</v>
      </c>
      <c r="H150" s="34">
        <v>48176206</v>
      </c>
      <c r="I150" s="35">
        <v>5.8999999999999997E-2</v>
      </c>
      <c r="J150" s="13">
        <v>0</v>
      </c>
      <c r="K150" s="13">
        <v>0</v>
      </c>
      <c r="L150" s="13">
        <v>0</v>
      </c>
      <c r="M150" s="13">
        <v>5.8999999999999997E-2</v>
      </c>
      <c r="N150" s="13">
        <v>0</v>
      </c>
      <c r="O150" s="13">
        <v>0</v>
      </c>
      <c r="P150" s="13">
        <v>46661346</v>
      </c>
      <c r="Q150" s="36">
        <v>0.93</v>
      </c>
      <c r="R150" s="36">
        <v>0.90039999999999998</v>
      </c>
      <c r="S150" s="36">
        <v>0.91639999999999999</v>
      </c>
      <c r="T150" s="36">
        <v>0.82469999999999999</v>
      </c>
      <c r="U150" s="37">
        <v>0.90039999999999998</v>
      </c>
      <c r="V150" s="36">
        <f t="shared" si="4"/>
        <v>0</v>
      </c>
      <c r="W150" s="13">
        <f t="shared" si="5"/>
        <v>0</v>
      </c>
    </row>
    <row r="151" spans="1:23" x14ac:dyDescent="0.25">
      <c r="A151" s="45">
        <v>20901</v>
      </c>
      <c r="B151" s="13" t="s">
        <v>970</v>
      </c>
      <c r="C151" s="13" t="s">
        <v>1049</v>
      </c>
      <c r="D151" s="13">
        <v>44043.305833333332</v>
      </c>
      <c r="E151" s="13">
        <v>0</v>
      </c>
      <c r="F151" s="13">
        <v>7296286685</v>
      </c>
      <c r="G151" s="34">
        <v>9826455202</v>
      </c>
      <c r="H151" s="34">
        <v>10804956930</v>
      </c>
      <c r="I151" s="35">
        <v>0.1</v>
      </c>
      <c r="J151" s="13">
        <v>0</v>
      </c>
      <c r="K151" s="13">
        <v>0</v>
      </c>
      <c r="L151" s="13">
        <v>0</v>
      </c>
      <c r="M151" s="13">
        <v>0.1</v>
      </c>
      <c r="N151" s="13">
        <v>0</v>
      </c>
      <c r="O151" s="13">
        <v>0</v>
      </c>
      <c r="P151" s="13">
        <v>8022838527</v>
      </c>
      <c r="Q151" s="36">
        <v>0.93</v>
      </c>
      <c r="R151" s="36">
        <v>0.8669</v>
      </c>
      <c r="S151" s="36">
        <v>0.91639999999999999</v>
      </c>
      <c r="T151" s="36">
        <v>0.82469999999999999</v>
      </c>
      <c r="U151" s="37">
        <v>0.8669</v>
      </c>
      <c r="V151" s="36">
        <f t="shared" si="4"/>
        <v>0</v>
      </c>
      <c r="W151" s="13">
        <f t="shared" si="5"/>
        <v>0</v>
      </c>
    </row>
    <row r="152" spans="1:23" x14ac:dyDescent="0.25">
      <c r="A152" s="45">
        <v>20902</v>
      </c>
      <c r="B152" s="13" t="s">
        <v>969</v>
      </c>
      <c r="C152" s="13" t="s">
        <v>1049</v>
      </c>
      <c r="D152" s="13">
        <v>44041.719305555554</v>
      </c>
      <c r="E152" s="13">
        <v>0</v>
      </c>
      <c r="F152" s="13">
        <v>3016691070</v>
      </c>
      <c r="G152" s="34">
        <v>3041626280</v>
      </c>
      <c r="H152" s="34">
        <v>3347408926</v>
      </c>
      <c r="I152" s="35">
        <v>0.10100000000000001</v>
      </c>
      <c r="J152" s="13">
        <v>0</v>
      </c>
      <c r="K152" s="13">
        <v>0</v>
      </c>
      <c r="L152" s="13">
        <v>0</v>
      </c>
      <c r="M152" s="13">
        <v>0.10100000000000001</v>
      </c>
      <c r="N152" s="13">
        <v>0</v>
      </c>
      <c r="O152" s="13">
        <v>0</v>
      </c>
      <c r="P152" s="13">
        <v>3319966914</v>
      </c>
      <c r="Q152" s="36">
        <v>0.93</v>
      </c>
      <c r="R152" s="36">
        <v>0.86609999999999998</v>
      </c>
      <c r="S152" s="36">
        <v>0.91639999999999999</v>
      </c>
      <c r="T152" s="36">
        <v>0.82469999999999999</v>
      </c>
      <c r="U152" s="37">
        <v>0.86609999999999998</v>
      </c>
      <c r="V152" s="36">
        <f t="shared" si="4"/>
        <v>0</v>
      </c>
      <c r="W152" s="13">
        <f t="shared" si="5"/>
        <v>0</v>
      </c>
    </row>
    <row r="153" spans="1:23" x14ac:dyDescent="0.25">
      <c r="A153" s="45">
        <v>20904</v>
      </c>
      <c r="B153" s="13" t="s">
        <v>968</v>
      </c>
      <c r="C153" s="13" t="s">
        <v>1049</v>
      </c>
      <c r="D153" s="13">
        <v>44043.536932870367</v>
      </c>
      <c r="E153" s="13">
        <v>0</v>
      </c>
      <c r="F153" s="13">
        <v>283575005</v>
      </c>
      <c r="G153" s="34">
        <v>299611010</v>
      </c>
      <c r="H153" s="34">
        <v>330294673</v>
      </c>
      <c r="I153" s="35">
        <v>0.10199999999999999</v>
      </c>
      <c r="J153" s="13">
        <v>0</v>
      </c>
      <c r="K153" s="13">
        <v>0</v>
      </c>
      <c r="L153" s="13">
        <v>0</v>
      </c>
      <c r="M153" s="13">
        <v>0.10199999999999999</v>
      </c>
      <c r="N153" s="13">
        <v>0</v>
      </c>
      <c r="O153" s="13">
        <v>0</v>
      </c>
      <c r="P153" s="13">
        <v>312616394</v>
      </c>
      <c r="Q153" s="36">
        <v>0.93</v>
      </c>
      <c r="R153" s="36">
        <v>0.86460000000000004</v>
      </c>
      <c r="S153" s="36">
        <v>0.91639999999999999</v>
      </c>
      <c r="T153" s="36">
        <v>0.82469999999999999</v>
      </c>
      <c r="U153" s="37">
        <v>0.86460000000000004</v>
      </c>
      <c r="V153" s="36">
        <f t="shared" si="4"/>
        <v>0</v>
      </c>
      <c r="W153" s="13">
        <f t="shared" si="5"/>
        <v>0</v>
      </c>
    </row>
    <row r="154" spans="1:23" x14ac:dyDescent="0.25">
      <c r="A154" s="45">
        <v>20905</v>
      </c>
      <c r="B154" s="13" t="s">
        <v>967</v>
      </c>
      <c r="C154" s="13" t="s">
        <v>1049</v>
      </c>
      <c r="D154" s="13">
        <v>44039.359756944446</v>
      </c>
      <c r="E154" s="13">
        <v>213853290</v>
      </c>
      <c r="F154" s="13">
        <v>13188203312</v>
      </c>
      <c r="G154" s="34">
        <v>13109428985</v>
      </c>
      <c r="H154" s="34">
        <v>11327859752</v>
      </c>
      <c r="I154" s="35">
        <v>-0.13600000000000001</v>
      </c>
      <c r="J154" s="13">
        <v>0</v>
      </c>
      <c r="K154" s="13">
        <v>0</v>
      </c>
      <c r="L154" s="13">
        <v>0</v>
      </c>
      <c r="M154" s="13">
        <v>-0.13600000000000001</v>
      </c>
      <c r="N154" s="13">
        <v>233421789</v>
      </c>
      <c r="O154" s="13">
        <v>19568499</v>
      </c>
      <c r="P154" s="13">
        <v>11444559787</v>
      </c>
      <c r="Q154" s="36">
        <v>0.93</v>
      </c>
      <c r="R154" s="36">
        <v>0.93</v>
      </c>
      <c r="S154" s="36">
        <v>0.91639999999999999</v>
      </c>
      <c r="T154" s="36">
        <v>0.82469999999999999</v>
      </c>
      <c r="U154" s="37">
        <v>0.91639999999999999</v>
      </c>
      <c r="V154" s="36">
        <f t="shared" si="4"/>
        <v>0</v>
      </c>
      <c r="W154" s="13">
        <f t="shared" si="5"/>
        <v>0</v>
      </c>
    </row>
    <row r="155" spans="1:23" x14ac:dyDescent="0.25">
      <c r="A155" s="45">
        <v>20907</v>
      </c>
      <c r="B155" s="13" t="s">
        <v>965</v>
      </c>
      <c r="C155" s="13" t="s">
        <v>1049</v>
      </c>
      <c r="D155" s="13">
        <v>44041.719305555554</v>
      </c>
      <c r="E155" s="13">
        <v>71362722</v>
      </c>
      <c r="F155" s="13">
        <v>1419905929</v>
      </c>
      <c r="G155" s="34">
        <v>1407784082</v>
      </c>
      <c r="H155" s="34">
        <v>1601836348</v>
      </c>
      <c r="I155" s="35">
        <v>0.13800000000000001</v>
      </c>
      <c r="J155" s="13">
        <v>0</v>
      </c>
      <c r="K155" s="13">
        <v>0</v>
      </c>
      <c r="L155" s="13">
        <v>0</v>
      </c>
      <c r="M155" s="13">
        <v>0.13800000000000001</v>
      </c>
      <c r="N155" s="13">
        <v>81140945</v>
      </c>
      <c r="O155" s="13">
        <v>9778223</v>
      </c>
      <c r="P155" s="13">
        <v>1615570517</v>
      </c>
      <c r="Q155" s="36">
        <v>0.93</v>
      </c>
      <c r="R155" s="36">
        <v>0.83779999999999999</v>
      </c>
      <c r="S155" s="36">
        <v>0.91639999999999999</v>
      </c>
      <c r="T155" s="36">
        <v>0.82469999999999999</v>
      </c>
      <c r="U155" s="37">
        <v>0.83779999999999999</v>
      </c>
      <c r="V155" s="36">
        <f t="shared" si="4"/>
        <v>0</v>
      </c>
      <c r="W155" s="13">
        <f t="shared" si="5"/>
        <v>0</v>
      </c>
    </row>
    <row r="156" spans="1:23" x14ac:dyDescent="0.25">
      <c r="A156" s="45">
        <v>20908</v>
      </c>
      <c r="B156" s="13" t="s">
        <v>964</v>
      </c>
      <c r="C156" s="13" t="s">
        <v>1049</v>
      </c>
      <c r="D156" s="13">
        <v>44042.51699074074</v>
      </c>
      <c r="E156" s="13">
        <v>0</v>
      </c>
      <c r="F156" s="13">
        <v>7831788217</v>
      </c>
      <c r="G156" s="34">
        <v>8048492813</v>
      </c>
      <c r="H156" s="34">
        <v>8995225077</v>
      </c>
      <c r="I156" s="35">
        <v>0.11799999999999999</v>
      </c>
      <c r="J156" s="13">
        <v>0</v>
      </c>
      <c r="K156" s="13">
        <v>0</v>
      </c>
      <c r="L156" s="13">
        <v>0</v>
      </c>
      <c r="M156" s="13">
        <v>0.11799999999999999</v>
      </c>
      <c r="N156" s="13">
        <v>0</v>
      </c>
      <c r="O156" s="13">
        <v>0</v>
      </c>
      <c r="P156" s="13">
        <v>8753029841</v>
      </c>
      <c r="Q156" s="36">
        <v>0.93</v>
      </c>
      <c r="R156" s="36">
        <v>0.85289999999999999</v>
      </c>
      <c r="S156" s="36">
        <v>0.91639999999999999</v>
      </c>
      <c r="T156" s="36">
        <v>0.82469999999999999</v>
      </c>
      <c r="U156" s="37">
        <v>0.85289999999999999</v>
      </c>
      <c r="V156" s="36">
        <f t="shared" si="4"/>
        <v>0</v>
      </c>
      <c r="W156" s="13">
        <f t="shared" si="5"/>
        <v>0</v>
      </c>
    </row>
    <row r="157" spans="1:23" x14ac:dyDescent="0.25">
      <c r="A157" s="45">
        <v>21901</v>
      </c>
      <c r="B157" s="13" t="s">
        <v>962</v>
      </c>
      <c r="C157" s="13" t="s">
        <v>1049</v>
      </c>
      <c r="D157" s="13">
        <v>44043.407442129632</v>
      </c>
      <c r="E157" s="13">
        <v>0</v>
      </c>
      <c r="F157" s="13">
        <v>10684417829</v>
      </c>
      <c r="G157" s="34">
        <v>10969321143</v>
      </c>
      <c r="H157" s="34">
        <v>11128456972</v>
      </c>
      <c r="I157" s="35">
        <v>1.4999999999999999E-2</v>
      </c>
      <c r="J157" s="13">
        <v>0</v>
      </c>
      <c r="K157" s="13">
        <v>0</v>
      </c>
      <c r="L157" s="13">
        <v>0</v>
      </c>
      <c r="M157" s="13">
        <v>1.4999999999999999E-2</v>
      </c>
      <c r="N157" s="13">
        <v>0</v>
      </c>
      <c r="O157" s="13">
        <v>0</v>
      </c>
      <c r="P157" s="13">
        <v>10839420465</v>
      </c>
      <c r="Q157" s="36">
        <v>0.93</v>
      </c>
      <c r="R157" s="36">
        <v>0.93</v>
      </c>
      <c r="S157" s="36">
        <v>0.91639999999999999</v>
      </c>
      <c r="T157" s="36">
        <v>0.82469999999999999</v>
      </c>
      <c r="U157" s="37">
        <v>0.91639999999999999</v>
      </c>
      <c r="V157" s="36">
        <f t="shared" si="4"/>
        <v>0</v>
      </c>
      <c r="W157" s="13">
        <f t="shared" si="5"/>
        <v>0</v>
      </c>
    </row>
    <row r="158" spans="1:23" x14ac:dyDescent="0.25">
      <c r="A158" s="45">
        <v>21902</v>
      </c>
      <c r="B158" s="13" t="s">
        <v>961</v>
      </c>
      <c r="C158" s="13" t="s">
        <v>1049</v>
      </c>
      <c r="D158" s="13">
        <v>44043.536122685182</v>
      </c>
      <c r="E158" s="13">
        <v>0</v>
      </c>
      <c r="F158" s="13">
        <v>8614761777</v>
      </c>
      <c r="G158" s="34">
        <v>8953449285</v>
      </c>
      <c r="H158" s="34">
        <v>9562425051</v>
      </c>
      <c r="I158" s="35">
        <v>6.8000000000000005E-2</v>
      </c>
      <c r="J158" s="13">
        <v>0</v>
      </c>
      <c r="K158" s="13">
        <v>0</v>
      </c>
      <c r="L158" s="13">
        <v>0</v>
      </c>
      <c r="M158" s="13">
        <v>6.8000000000000005E-2</v>
      </c>
      <c r="N158" s="13">
        <v>0</v>
      </c>
      <c r="O158" s="13">
        <v>0</v>
      </c>
      <c r="P158" s="13">
        <v>9200701451</v>
      </c>
      <c r="Q158" s="36">
        <v>0.93</v>
      </c>
      <c r="R158" s="36">
        <v>0.89249999999999996</v>
      </c>
      <c r="S158" s="36">
        <v>0.91639999999999999</v>
      </c>
      <c r="T158" s="36">
        <v>0.82469999999999999</v>
      </c>
      <c r="U158" s="37">
        <v>0.89249999999999996</v>
      </c>
      <c r="V158" s="36">
        <f t="shared" si="4"/>
        <v>0</v>
      </c>
      <c r="W158" s="13">
        <f t="shared" si="5"/>
        <v>0</v>
      </c>
    </row>
    <row r="159" spans="1:23" x14ac:dyDescent="0.25">
      <c r="A159" s="45">
        <v>22901</v>
      </c>
      <c r="B159" s="13" t="s">
        <v>959</v>
      </c>
      <c r="C159" s="13" t="s">
        <v>1049</v>
      </c>
      <c r="D159" s="13">
        <v>44043.53570601852</v>
      </c>
      <c r="E159" s="13">
        <v>28541992</v>
      </c>
      <c r="F159" s="13">
        <v>691418092</v>
      </c>
      <c r="G159" s="34">
        <v>621676504</v>
      </c>
      <c r="H159" s="34">
        <v>624040505</v>
      </c>
      <c r="I159" s="35">
        <v>4.0000000000000001E-3</v>
      </c>
      <c r="J159" s="13">
        <v>0</v>
      </c>
      <c r="K159" s="13">
        <v>0</v>
      </c>
      <c r="L159" s="13">
        <v>0</v>
      </c>
      <c r="M159" s="13">
        <v>4.0000000000000001E-3</v>
      </c>
      <c r="N159" s="13">
        <v>28178661</v>
      </c>
      <c r="O159" s="13">
        <v>-363331</v>
      </c>
      <c r="P159" s="13">
        <v>693575429</v>
      </c>
      <c r="Q159" s="36">
        <v>0.93</v>
      </c>
      <c r="R159" s="36">
        <v>0.93</v>
      </c>
      <c r="S159" s="36">
        <v>0.91639999999999999</v>
      </c>
      <c r="T159" s="36">
        <v>0.82469999999999999</v>
      </c>
      <c r="U159" s="37">
        <v>0.91639999999999999</v>
      </c>
      <c r="V159" s="36">
        <f t="shared" si="4"/>
        <v>0</v>
      </c>
      <c r="W159" s="13">
        <f t="shared" si="5"/>
        <v>0</v>
      </c>
    </row>
    <row r="160" spans="1:23" x14ac:dyDescent="0.25">
      <c r="A160" s="45">
        <v>22902</v>
      </c>
      <c r="B160" s="13" t="s">
        <v>958</v>
      </c>
      <c r="C160" s="13" t="s">
        <v>1049</v>
      </c>
      <c r="D160" s="13">
        <v>44039.707499999997</v>
      </c>
      <c r="E160" s="13">
        <v>0</v>
      </c>
      <c r="F160" s="13">
        <v>94868614</v>
      </c>
      <c r="G160" s="34">
        <v>96457868</v>
      </c>
      <c r="H160" s="34">
        <v>100672397</v>
      </c>
      <c r="I160" s="35">
        <v>4.3999999999999997E-2</v>
      </c>
      <c r="J160" s="13">
        <v>0</v>
      </c>
      <c r="K160" s="13">
        <v>0</v>
      </c>
      <c r="L160" s="13">
        <v>0</v>
      </c>
      <c r="M160" s="13">
        <v>4.3999999999999997E-2</v>
      </c>
      <c r="N160" s="13">
        <v>0</v>
      </c>
      <c r="O160" s="13">
        <v>0</v>
      </c>
      <c r="P160" s="13">
        <v>99013704</v>
      </c>
      <c r="Q160" s="36">
        <v>0.93</v>
      </c>
      <c r="R160" s="36">
        <v>0.9133</v>
      </c>
      <c r="S160" s="36">
        <v>0.91639999999999999</v>
      </c>
      <c r="T160" s="36">
        <v>0.82469999999999999</v>
      </c>
      <c r="U160" s="37">
        <v>0.9133</v>
      </c>
      <c r="V160" s="36">
        <f t="shared" si="4"/>
        <v>0</v>
      </c>
      <c r="W160" s="13">
        <f t="shared" si="5"/>
        <v>0</v>
      </c>
    </row>
    <row r="161" spans="1:23" x14ac:dyDescent="0.25">
      <c r="A161" s="45">
        <v>23902</v>
      </c>
      <c r="B161" s="13" t="s">
        <v>956</v>
      </c>
      <c r="C161" s="13" t="s">
        <v>1049</v>
      </c>
      <c r="D161" s="13">
        <v>44041.719305555554</v>
      </c>
      <c r="E161" s="13">
        <v>0</v>
      </c>
      <c r="F161" s="13">
        <v>156338853</v>
      </c>
      <c r="G161" s="34">
        <v>156797320</v>
      </c>
      <c r="H161" s="34">
        <v>165787383</v>
      </c>
      <c r="I161" s="35">
        <v>5.7000000000000002E-2</v>
      </c>
      <c r="J161" s="13">
        <v>0</v>
      </c>
      <c r="K161" s="13">
        <v>0</v>
      </c>
      <c r="L161" s="13">
        <v>0</v>
      </c>
      <c r="M161" s="13">
        <v>5.7000000000000002E-2</v>
      </c>
      <c r="N161" s="13">
        <v>0</v>
      </c>
      <c r="O161" s="13">
        <v>0</v>
      </c>
      <c r="P161" s="13">
        <v>165302630</v>
      </c>
      <c r="Q161" s="36">
        <v>0.93</v>
      </c>
      <c r="R161" s="36">
        <v>0.90149999999999997</v>
      </c>
      <c r="S161" s="36">
        <v>0.91639999999999999</v>
      </c>
      <c r="T161" s="36">
        <v>0.82469999999999999</v>
      </c>
      <c r="U161" s="37">
        <v>0.90149999999999997</v>
      </c>
      <c r="V161" s="36">
        <f t="shared" si="4"/>
        <v>0</v>
      </c>
      <c r="W161" s="13">
        <f t="shared" si="5"/>
        <v>0</v>
      </c>
    </row>
    <row r="162" spans="1:23" x14ac:dyDescent="0.25">
      <c r="A162" s="45">
        <v>24901</v>
      </c>
      <c r="B162" s="13" t="s">
        <v>955</v>
      </c>
      <c r="C162" s="13" t="s">
        <v>1049</v>
      </c>
      <c r="D162" s="13">
        <v>44043.305833333332</v>
      </c>
      <c r="E162" s="13">
        <v>0</v>
      </c>
      <c r="F162" s="13">
        <v>553057231</v>
      </c>
      <c r="G162" s="34">
        <v>563494747</v>
      </c>
      <c r="H162" s="34">
        <v>524433344</v>
      </c>
      <c r="I162" s="35">
        <v>-6.9000000000000006E-2</v>
      </c>
      <c r="J162" s="13">
        <v>0</v>
      </c>
      <c r="K162" s="13">
        <v>0</v>
      </c>
      <c r="L162" s="13">
        <v>0</v>
      </c>
      <c r="M162" s="13">
        <v>-6.9000000000000006E-2</v>
      </c>
      <c r="N162" s="13">
        <v>0</v>
      </c>
      <c r="O162" s="13">
        <v>0</v>
      </c>
      <c r="P162" s="13">
        <v>514719356</v>
      </c>
      <c r="Q162" s="36">
        <v>0.93</v>
      </c>
      <c r="R162" s="36">
        <v>0.93</v>
      </c>
      <c r="S162" s="36">
        <v>0.91639999999999999</v>
      </c>
      <c r="T162" s="36">
        <v>0.82469999999999999</v>
      </c>
      <c r="U162" s="37">
        <v>0.91639999999999999</v>
      </c>
      <c r="V162" s="36">
        <f t="shared" si="4"/>
        <v>0</v>
      </c>
      <c r="W162" s="13">
        <f t="shared" si="5"/>
        <v>0</v>
      </c>
    </row>
    <row r="163" spans="1:23" x14ac:dyDescent="0.25">
      <c r="A163" s="45">
        <v>25901</v>
      </c>
      <c r="B163" s="13" t="s">
        <v>954</v>
      </c>
      <c r="C163" s="13" t="s">
        <v>1049</v>
      </c>
      <c r="D163" s="13">
        <v>44036.564849537041</v>
      </c>
      <c r="E163" s="13">
        <v>0</v>
      </c>
      <c r="F163" s="13">
        <v>387090052</v>
      </c>
      <c r="G163" s="34">
        <v>409716141</v>
      </c>
      <c r="H163" s="34">
        <v>446982006</v>
      </c>
      <c r="I163" s="35">
        <v>9.0999999999999998E-2</v>
      </c>
      <c r="J163" s="13">
        <v>0</v>
      </c>
      <c r="K163" s="13">
        <v>0</v>
      </c>
      <c r="L163" s="13">
        <v>0</v>
      </c>
      <c r="M163" s="13">
        <v>9.0999999999999998E-2</v>
      </c>
      <c r="N163" s="13">
        <v>0</v>
      </c>
      <c r="O163" s="13">
        <v>0</v>
      </c>
      <c r="P163" s="13">
        <v>422297954</v>
      </c>
      <c r="Q163" s="36">
        <v>0.93</v>
      </c>
      <c r="R163" s="36">
        <v>0.87370000000000003</v>
      </c>
      <c r="S163" s="36">
        <v>0.91639999999999999</v>
      </c>
      <c r="T163" s="36">
        <v>0.82469999999999999</v>
      </c>
      <c r="U163" s="37">
        <v>0.87370000000000003</v>
      </c>
      <c r="V163" s="36">
        <f t="shared" si="4"/>
        <v>0</v>
      </c>
      <c r="W163" s="13">
        <f t="shared" si="5"/>
        <v>0</v>
      </c>
    </row>
    <row r="164" spans="1:23" x14ac:dyDescent="0.25">
      <c r="A164" s="45">
        <v>25902</v>
      </c>
      <c r="B164" s="13" t="s">
        <v>953</v>
      </c>
      <c r="C164" s="13" t="s">
        <v>1049</v>
      </c>
      <c r="D164" s="13">
        <v>44036.564849537041</v>
      </c>
      <c r="E164" s="13">
        <v>0</v>
      </c>
      <c r="F164" s="13">
        <v>1541741975</v>
      </c>
      <c r="G164" s="34">
        <v>1590658989</v>
      </c>
      <c r="H164" s="34">
        <v>1638438159</v>
      </c>
      <c r="I164" s="35">
        <v>0.03</v>
      </c>
      <c r="J164" s="13">
        <v>0</v>
      </c>
      <c r="K164" s="13">
        <v>0</v>
      </c>
      <c r="L164" s="13">
        <v>0</v>
      </c>
      <c r="M164" s="13">
        <v>0.03</v>
      </c>
      <c r="N164" s="13">
        <v>0</v>
      </c>
      <c r="O164" s="13">
        <v>0</v>
      </c>
      <c r="P164" s="13">
        <v>1588051808</v>
      </c>
      <c r="Q164" s="36">
        <v>0.93</v>
      </c>
      <c r="R164" s="36">
        <v>0.9254</v>
      </c>
      <c r="S164" s="36">
        <v>0.91639999999999999</v>
      </c>
      <c r="T164" s="36">
        <v>0.82469999999999999</v>
      </c>
      <c r="U164" s="37">
        <v>0.91639999999999999</v>
      </c>
      <c r="V164" s="36">
        <f t="shared" si="4"/>
        <v>0</v>
      </c>
      <c r="W164" s="13">
        <f t="shared" si="5"/>
        <v>0</v>
      </c>
    </row>
    <row r="165" spans="1:23" x14ac:dyDescent="0.25">
      <c r="A165" s="45">
        <v>25904</v>
      </c>
      <c r="B165" s="13" t="s">
        <v>952</v>
      </c>
      <c r="C165" s="13" t="s">
        <v>1049</v>
      </c>
      <c r="D165" s="13">
        <v>44043.305833333332</v>
      </c>
      <c r="E165" s="13">
        <v>0</v>
      </c>
      <c r="F165" s="13">
        <v>74535298</v>
      </c>
      <c r="G165" s="34">
        <v>74535296</v>
      </c>
      <c r="H165" s="34">
        <v>82444865</v>
      </c>
      <c r="I165" s="35">
        <v>0.106</v>
      </c>
      <c r="J165" s="13">
        <v>10000000</v>
      </c>
      <c r="K165" s="13">
        <v>0</v>
      </c>
      <c r="L165" s="13">
        <v>10000000</v>
      </c>
      <c r="M165" s="13">
        <v>-2.5000000000000001E-2</v>
      </c>
      <c r="N165" s="13">
        <v>0</v>
      </c>
      <c r="O165" s="13">
        <v>0</v>
      </c>
      <c r="P165" s="13">
        <v>82444867</v>
      </c>
      <c r="Q165" s="36">
        <v>0.93</v>
      </c>
      <c r="R165" s="36">
        <v>0.93</v>
      </c>
      <c r="S165" s="36">
        <v>0.91639999999999999</v>
      </c>
      <c r="T165" s="36">
        <v>0.82469999999999999</v>
      </c>
      <c r="U165" s="37">
        <v>0.91639999999999999</v>
      </c>
      <c r="V165" s="36">
        <f t="shared" si="4"/>
        <v>0</v>
      </c>
      <c r="W165" s="13">
        <f t="shared" si="5"/>
        <v>0</v>
      </c>
    </row>
    <row r="166" spans="1:23" x14ac:dyDescent="0.25">
      <c r="A166" s="45">
        <v>25905</v>
      </c>
      <c r="B166" s="13" t="s">
        <v>951</v>
      </c>
      <c r="C166" s="13" t="s">
        <v>1049</v>
      </c>
      <c r="D166" s="13">
        <v>44039.707499999997</v>
      </c>
      <c r="E166" s="13">
        <v>0</v>
      </c>
      <c r="F166" s="13">
        <v>186314215</v>
      </c>
      <c r="G166" s="34">
        <v>194078168</v>
      </c>
      <c r="H166" s="34">
        <v>209381157</v>
      </c>
      <c r="I166" s="35">
        <v>7.9000000000000001E-2</v>
      </c>
      <c r="J166" s="13">
        <v>0</v>
      </c>
      <c r="K166" s="13">
        <v>0</v>
      </c>
      <c r="L166" s="13">
        <v>0</v>
      </c>
      <c r="M166" s="13">
        <v>7.9000000000000001E-2</v>
      </c>
      <c r="N166" s="13">
        <v>0</v>
      </c>
      <c r="O166" s="13">
        <v>0</v>
      </c>
      <c r="P166" s="13">
        <v>201005019</v>
      </c>
      <c r="Q166" s="36">
        <v>0.93</v>
      </c>
      <c r="R166" s="36">
        <v>0.88349999999999995</v>
      </c>
      <c r="S166" s="36">
        <v>0.91639999999999999</v>
      </c>
      <c r="T166" s="36">
        <v>0.82469999999999999</v>
      </c>
      <c r="U166" s="37">
        <v>0.88349999999999995</v>
      </c>
      <c r="V166" s="36">
        <f t="shared" si="4"/>
        <v>0</v>
      </c>
      <c r="W166" s="13">
        <f t="shared" si="5"/>
        <v>0</v>
      </c>
    </row>
    <row r="167" spans="1:23" x14ac:dyDescent="0.25">
      <c r="A167" s="45">
        <v>25906</v>
      </c>
      <c r="B167" s="13" t="s">
        <v>950</v>
      </c>
      <c r="C167" s="13" t="s">
        <v>1049</v>
      </c>
      <c r="D167" s="13">
        <v>44036.564849537041</v>
      </c>
      <c r="E167" s="13">
        <v>0</v>
      </c>
      <c r="F167" s="13">
        <v>58583701</v>
      </c>
      <c r="G167" s="34">
        <v>57094360</v>
      </c>
      <c r="H167" s="34">
        <v>62272451</v>
      </c>
      <c r="I167" s="35">
        <v>9.0999999999999998E-2</v>
      </c>
      <c r="J167" s="13">
        <v>0</v>
      </c>
      <c r="K167" s="13">
        <v>0</v>
      </c>
      <c r="L167" s="13">
        <v>0</v>
      </c>
      <c r="M167" s="13">
        <v>9.0999999999999998E-2</v>
      </c>
      <c r="N167" s="13">
        <v>0</v>
      </c>
      <c r="O167" s="13">
        <v>0</v>
      </c>
      <c r="P167" s="13">
        <v>63896866</v>
      </c>
      <c r="Q167" s="36">
        <v>0.93</v>
      </c>
      <c r="R167" s="36">
        <v>0.87390000000000001</v>
      </c>
      <c r="S167" s="36">
        <v>0.91639999999999999</v>
      </c>
      <c r="T167" s="36">
        <v>0.82469999999999999</v>
      </c>
      <c r="U167" s="37">
        <v>0.87390000000000001</v>
      </c>
      <c r="V167" s="36">
        <f t="shared" si="4"/>
        <v>0</v>
      </c>
      <c r="W167" s="13">
        <f t="shared" si="5"/>
        <v>0</v>
      </c>
    </row>
    <row r="168" spans="1:23" x14ac:dyDescent="0.25">
      <c r="A168" s="45">
        <v>25908</v>
      </c>
      <c r="B168" s="13" t="s">
        <v>949</v>
      </c>
      <c r="C168" s="13" t="s">
        <v>1049</v>
      </c>
      <c r="D168" s="13">
        <v>44040.735763888886</v>
      </c>
      <c r="E168" s="13">
        <v>0</v>
      </c>
      <c r="F168" s="13">
        <v>127311654</v>
      </c>
      <c r="G168" s="34">
        <v>130869036</v>
      </c>
      <c r="H168" s="34">
        <v>125189566</v>
      </c>
      <c r="I168" s="35">
        <v>-4.2999999999999997E-2</v>
      </c>
      <c r="J168" s="13">
        <v>0</v>
      </c>
      <c r="K168" s="13">
        <v>0</v>
      </c>
      <c r="L168" s="13">
        <v>0</v>
      </c>
      <c r="M168" s="13">
        <v>-4.2999999999999997E-2</v>
      </c>
      <c r="N168" s="13">
        <v>0</v>
      </c>
      <c r="O168" s="13">
        <v>0</v>
      </c>
      <c r="P168" s="13">
        <v>121786568</v>
      </c>
      <c r="Q168" s="36">
        <v>0.93</v>
      </c>
      <c r="R168" s="36">
        <v>0.93</v>
      </c>
      <c r="S168" s="36">
        <v>0.91639999999999999</v>
      </c>
      <c r="T168" s="36">
        <v>0.82469999999999999</v>
      </c>
      <c r="U168" s="37">
        <v>0.91639999999999999</v>
      </c>
      <c r="V168" s="36">
        <f t="shared" si="4"/>
        <v>0</v>
      </c>
      <c r="W168" s="13">
        <f t="shared" si="5"/>
        <v>0</v>
      </c>
    </row>
    <row r="169" spans="1:23" x14ac:dyDescent="0.25">
      <c r="A169" s="45">
        <v>25909</v>
      </c>
      <c r="B169" s="13" t="s">
        <v>948</v>
      </c>
      <c r="C169" s="13" t="s">
        <v>1049</v>
      </c>
      <c r="D169" s="13">
        <v>44039.707499999997</v>
      </c>
      <c r="E169" s="13">
        <v>0</v>
      </c>
      <c r="F169" s="13">
        <v>339259857</v>
      </c>
      <c r="G169" s="34">
        <v>361286463</v>
      </c>
      <c r="H169" s="34">
        <v>382944515</v>
      </c>
      <c r="I169" s="35">
        <v>0.06</v>
      </c>
      <c r="J169" s="13">
        <v>0</v>
      </c>
      <c r="K169" s="13">
        <v>0</v>
      </c>
      <c r="L169" s="13">
        <v>0</v>
      </c>
      <c r="M169" s="13">
        <v>0.06</v>
      </c>
      <c r="N169" s="13">
        <v>0</v>
      </c>
      <c r="O169" s="13">
        <v>0</v>
      </c>
      <c r="P169" s="13">
        <v>359597479</v>
      </c>
      <c r="Q169" s="36">
        <v>0.93</v>
      </c>
      <c r="R169" s="36">
        <v>0.89929999999999999</v>
      </c>
      <c r="S169" s="36">
        <v>0.91639999999999999</v>
      </c>
      <c r="T169" s="36">
        <v>0.82469999999999999</v>
      </c>
      <c r="U169" s="37">
        <v>0.89929999999999999</v>
      </c>
      <c r="V169" s="36">
        <f t="shared" si="4"/>
        <v>0</v>
      </c>
      <c r="W169" s="13">
        <f t="shared" si="5"/>
        <v>0</v>
      </c>
    </row>
    <row r="170" spans="1:23" x14ac:dyDescent="0.25">
      <c r="A170" s="45">
        <v>26902</v>
      </c>
      <c r="B170" s="13" t="s">
        <v>946</v>
      </c>
      <c r="C170" s="13" t="s">
        <v>1049</v>
      </c>
      <c r="D170" s="13">
        <v>44040.404618055552</v>
      </c>
      <c r="E170" s="13">
        <v>0</v>
      </c>
      <c r="F170" s="13">
        <v>363770637</v>
      </c>
      <c r="G170" s="34">
        <v>383962836</v>
      </c>
      <c r="H170" s="34">
        <v>386682882</v>
      </c>
      <c r="I170" s="35">
        <v>7.0000000000000001E-3</v>
      </c>
      <c r="J170" s="13">
        <v>0</v>
      </c>
      <c r="K170" s="13">
        <v>0</v>
      </c>
      <c r="L170" s="13">
        <v>0</v>
      </c>
      <c r="M170" s="13">
        <v>7.0000000000000001E-3</v>
      </c>
      <c r="N170" s="13">
        <v>0</v>
      </c>
      <c r="O170" s="13">
        <v>0</v>
      </c>
      <c r="P170" s="13">
        <v>366347639</v>
      </c>
      <c r="Q170" s="36">
        <v>0.93</v>
      </c>
      <c r="R170" s="36">
        <v>0.93</v>
      </c>
      <c r="S170" s="36">
        <v>0.91639999999999999</v>
      </c>
      <c r="T170" s="36">
        <v>0.82469999999999999</v>
      </c>
      <c r="U170" s="37">
        <v>0.91639999999999999</v>
      </c>
      <c r="V170" s="36">
        <f t="shared" si="4"/>
        <v>0</v>
      </c>
      <c r="W170" s="13">
        <f t="shared" si="5"/>
        <v>0</v>
      </c>
    </row>
    <row r="171" spans="1:23" x14ac:dyDescent="0.25">
      <c r="A171" s="45">
        <v>26903</v>
      </c>
      <c r="B171" s="13" t="s">
        <v>945</v>
      </c>
      <c r="C171" s="13" t="s">
        <v>1049</v>
      </c>
      <c r="D171" s="13">
        <v>44043.305833333332</v>
      </c>
      <c r="E171" s="13">
        <v>0</v>
      </c>
      <c r="F171" s="13">
        <v>327176666</v>
      </c>
      <c r="G171" s="34">
        <v>334213633</v>
      </c>
      <c r="H171" s="34">
        <v>325923713</v>
      </c>
      <c r="I171" s="35">
        <v>-2.5000000000000001E-2</v>
      </c>
      <c r="J171" s="13">
        <v>0</v>
      </c>
      <c r="K171" s="13">
        <v>0</v>
      </c>
      <c r="L171" s="13">
        <v>0</v>
      </c>
      <c r="M171" s="13">
        <v>-2.5000000000000001E-2</v>
      </c>
      <c r="N171" s="13">
        <v>0</v>
      </c>
      <c r="O171" s="13">
        <v>0</v>
      </c>
      <c r="P171" s="13">
        <v>319061293</v>
      </c>
      <c r="Q171" s="36">
        <v>0.93</v>
      </c>
      <c r="R171" s="36">
        <v>0.93</v>
      </c>
      <c r="S171" s="36">
        <v>0.91639999999999999</v>
      </c>
      <c r="T171" s="36">
        <v>0.82469999999999999</v>
      </c>
      <c r="U171" s="37">
        <v>0.91639999999999999</v>
      </c>
      <c r="V171" s="36">
        <f t="shared" si="4"/>
        <v>0</v>
      </c>
      <c r="W171" s="13">
        <f t="shared" si="5"/>
        <v>0</v>
      </c>
    </row>
    <row r="172" spans="1:23" x14ac:dyDescent="0.25">
      <c r="A172" s="45">
        <v>27903</v>
      </c>
      <c r="B172" s="13" t="s">
        <v>944</v>
      </c>
      <c r="C172" s="13" t="s">
        <v>1049</v>
      </c>
      <c r="D172" s="13">
        <v>44041.719305555554</v>
      </c>
      <c r="E172" s="13">
        <v>0</v>
      </c>
      <c r="F172" s="13">
        <v>2850682037</v>
      </c>
      <c r="G172" s="34">
        <v>2409215840</v>
      </c>
      <c r="H172" s="34">
        <v>2576400585</v>
      </c>
      <c r="I172" s="35">
        <v>6.9000000000000006E-2</v>
      </c>
      <c r="J172" s="13">
        <v>0</v>
      </c>
      <c r="K172" s="13">
        <v>0</v>
      </c>
      <c r="L172" s="13">
        <v>0</v>
      </c>
      <c r="M172" s="13">
        <v>6.9000000000000006E-2</v>
      </c>
      <c r="N172" s="13">
        <v>0</v>
      </c>
      <c r="O172" s="13">
        <v>0</v>
      </c>
      <c r="P172" s="13">
        <v>3048501818</v>
      </c>
      <c r="Q172" s="36">
        <v>0.93</v>
      </c>
      <c r="R172" s="36">
        <v>0.89129999999999998</v>
      </c>
      <c r="S172" s="36">
        <v>0.91639999999999999</v>
      </c>
      <c r="T172" s="36">
        <v>0.82469999999999999</v>
      </c>
      <c r="U172" s="37">
        <v>0.89129999999999998</v>
      </c>
      <c r="V172" s="36">
        <f t="shared" si="4"/>
        <v>0</v>
      </c>
      <c r="W172" s="13">
        <f t="shared" si="5"/>
        <v>0</v>
      </c>
    </row>
    <row r="173" spans="1:23" x14ac:dyDescent="0.25">
      <c r="A173" s="45">
        <v>27904</v>
      </c>
      <c r="B173" s="13" t="s">
        <v>943</v>
      </c>
      <c r="C173" s="13" t="s">
        <v>1049</v>
      </c>
      <c r="D173" s="13">
        <v>44043.305833333332</v>
      </c>
      <c r="E173" s="13">
        <v>0</v>
      </c>
      <c r="F173" s="13">
        <v>4253794700</v>
      </c>
      <c r="G173" s="34">
        <v>4504498188</v>
      </c>
      <c r="H173" s="34">
        <v>4669351524</v>
      </c>
      <c r="I173" s="35">
        <v>3.6999999999999998E-2</v>
      </c>
      <c r="J173" s="13">
        <v>0</v>
      </c>
      <c r="K173" s="13">
        <v>0</v>
      </c>
      <c r="L173" s="13">
        <v>0</v>
      </c>
      <c r="M173" s="13">
        <v>3.6999999999999998E-2</v>
      </c>
      <c r="N173" s="13">
        <v>0</v>
      </c>
      <c r="O173" s="13">
        <v>0</v>
      </c>
      <c r="P173" s="13">
        <v>4409472917</v>
      </c>
      <c r="Q173" s="36">
        <v>0.93</v>
      </c>
      <c r="R173" s="36">
        <v>0.91949999999999998</v>
      </c>
      <c r="S173" s="36">
        <v>0.91639999999999999</v>
      </c>
      <c r="T173" s="36">
        <v>0.82469999999999999</v>
      </c>
      <c r="U173" s="37">
        <v>0.91639999999999999</v>
      </c>
      <c r="V173" s="36">
        <f t="shared" si="4"/>
        <v>0</v>
      </c>
      <c r="W173" s="13">
        <f t="shared" si="5"/>
        <v>0</v>
      </c>
    </row>
    <row r="174" spans="1:23" x14ac:dyDescent="0.25">
      <c r="A174" s="45">
        <v>28902</v>
      </c>
      <c r="B174" s="13" t="s">
        <v>942</v>
      </c>
      <c r="C174" s="13" t="s">
        <v>1049</v>
      </c>
      <c r="D174" s="13">
        <v>44036.564849537041</v>
      </c>
      <c r="E174" s="13">
        <v>0</v>
      </c>
      <c r="F174" s="13">
        <v>1686782139</v>
      </c>
      <c r="G174" s="34">
        <v>1499187620</v>
      </c>
      <c r="H174" s="34">
        <v>1662819843</v>
      </c>
      <c r="I174" s="35">
        <v>0.109</v>
      </c>
      <c r="J174" s="13">
        <v>0</v>
      </c>
      <c r="K174" s="13">
        <v>0</v>
      </c>
      <c r="L174" s="13">
        <v>0</v>
      </c>
      <c r="M174" s="13">
        <v>0.109</v>
      </c>
      <c r="N174" s="13">
        <v>0</v>
      </c>
      <c r="O174" s="13">
        <v>0</v>
      </c>
      <c r="P174" s="13">
        <v>1870889790</v>
      </c>
      <c r="Q174" s="36">
        <v>0.93</v>
      </c>
      <c r="R174" s="36">
        <v>0.85940000000000005</v>
      </c>
      <c r="S174" s="36">
        <v>0.91639999999999999</v>
      </c>
      <c r="T174" s="36">
        <v>0.82469999999999999</v>
      </c>
      <c r="U174" s="37">
        <v>0.85940000000000005</v>
      </c>
      <c r="V174" s="36">
        <f t="shared" si="4"/>
        <v>0</v>
      </c>
      <c r="W174" s="13">
        <f t="shared" si="5"/>
        <v>0</v>
      </c>
    </row>
    <row r="175" spans="1:23" x14ac:dyDescent="0.25">
      <c r="A175" s="45">
        <v>28903</v>
      </c>
      <c r="B175" s="13" t="s">
        <v>941</v>
      </c>
      <c r="C175" s="13" t="s">
        <v>1049</v>
      </c>
      <c r="D175" s="13">
        <v>44039.707499999997</v>
      </c>
      <c r="E175" s="13">
        <v>0</v>
      </c>
      <c r="F175" s="13">
        <v>538752656</v>
      </c>
      <c r="G175" s="34">
        <v>563369191</v>
      </c>
      <c r="H175" s="34">
        <v>597235695</v>
      </c>
      <c r="I175" s="35">
        <v>0.06</v>
      </c>
      <c r="J175" s="13">
        <v>0</v>
      </c>
      <c r="K175" s="13">
        <v>0</v>
      </c>
      <c r="L175" s="13">
        <v>0</v>
      </c>
      <c r="M175" s="13">
        <v>0.06</v>
      </c>
      <c r="N175" s="13">
        <v>0</v>
      </c>
      <c r="O175" s="13">
        <v>0</v>
      </c>
      <c r="P175" s="13">
        <v>571139356</v>
      </c>
      <c r="Q175" s="36">
        <v>0.93</v>
      </c>
      <c r="R175" s="36">
        <v>0.89910000000000001</v>
      </c>
      <c r="S175" s="36">
        <v>0.91639999999999999</v>
      </c>
      <c r="T175" s="36">
        <v>0.82469999999999999</v>
      </c>
      <c r="U175" s="37">
        <v>0.89910000000000001</v>
      </c>
      <c r="V175" s="36">
        <f t="shared" si="4"/>
        <v>0</v>
      </c>
      <c r="W175" s="13">
        <f t="shared" si="5"/>
        <v>0</v>
      </c>
    </row>
    <row r="176" spans="1:23" x14ac:dyDescent="0.25">
      <c r="A176" s="45">
        <v>28906</v>
      </c>
      <c r="B176" s="13" t="s">
        <v>940</v>
      </c>
      <c r="C176" s="13" t="s">
        <v>1049</v>
      </c>
      <c r="D176" s="13">
        <v>44043.305833333332</v>
      </c>
      <c r="E176" s="13">
        <v>0</v>
      </c>
      <c r="F176" s="13">
        <v>160128867</v>
      </c>
      <c r="G176" s="34">
        <v>158150892</v>
      </c>
      <c r="H176" s="34">
        <v>157190485</v>
      </c>
      <c r="I176" s="35">
        <v>-6.0000000000000001E-3</v>
      </c>
      <c r="J176" s="13">
        <v>0</v>
      </c>
      <c r="K176" s="13">
        <v>0</v>
      </c>
      <c r="L176" s="13">
        <v>0</v>
      </c>
      <c r="M176" s="13">
        <v>-6.0000000000000001E-3</v>
      </c>
      <c r="N176" s="13">
        <v>0</v>
      </c>
      <c r="O176" s="13">
        <v>0</v>
      </c>
      <c r="P176" s="13">
        <v>159156448</v>
      </c>
      <c r="Q176" s="36">
        <v>0.93</v>
      </c>
      <c r="R176" s="36">
        <v>0.93</v>
      </c>
      <c r="S176" s="36">
        <v>0.91639999999999999</v>
      </c>
      <c r="T176" s="36">
        <v>0.82469999999999999</v>
      </c>
      <c r="U176" s="37">
        <v>0.91639999999999999</v>
      </c>
      <c r="V176" s="36">
        <f t="shared" si="4"/>
        <v>0</v>
      </c>
      <c r="W176" s="13">
        <f t="shared" si="5"/>
        <v>0</v>
      </c>
    </row>
    <row r="177" spans="1:23" x14ac:dyDescent="0.25">
      <c r="A177" s="45">
        <v>29901</v>
      </c>
      <c r="B177" s="13" t="s">
        <v>939</v>
      </c>
      <c r="C177" s="13" t="s">
        <v>1049</v>
      </c>
      <c r="D177" s="13">
        <v>44040.404618055552</v>
      </c>
      <c r="E177" s="13">
        <v>118005262</v>
      </c>
      <c r="F177" s="13">
        <v>3684421620</v>
      </c>
      <c r="G177" s="34">
        <v>3615006965</v>
      </c>
      <c r="H177" s="34">
        <v>3530623614</v>
      </c>
      <c r="I177" s="35">
        <v>-2.3E-2</v>
      </c>
      <c r="J177" s="13">
        <v>0</v>
      </c>
      <c r="K177" s="13">
        <v>0</v>
      </c>
      <c r="L177" s="13">
        <v>0</v>
      </c>
      <c r="M177" s="13">
        <v>-2.3E-2</v>
      </c>
      <c r="N177" s="13">
        <v>119778192</v>
      </c>
      <c r="O177" s="13">
        <v>1772930</v>
      </c>
      <c r="P177" s="13">
        <v>3602945426</v>
      </c>
      <c r="Q177" s="36">
        <v>0.93</v>
      </c>
      <c r="R177" s="36">
        <v>0.93</v>
      </c>
      <c r="S177" s="36">
        <v>0.91639999999999999</v>
      </c>
      <c r="T177" s="36">
        <v>0.82469999999999999</v>
      </c>
      <c r="U177" s="37">
        <v>0.91639999999999999</v>
      </c>
      <c r="V177" s="36">
        <f t="shared" si="4"/>
        <v>0</v>
      </c>
      <c r="W177" s="13">
        <f t="shared" si="5"/>
        <v>0</v>
      </c>
    </row>
    <row r="178" spans="1:23" x14ac:dyDescent="0.25">
      <c r="A178" s="45">
        <v>30901</v>
      </c>
      <c r="B178" s="13" t="s">
        <v>938</v>
      </c>
      <c r="C178" s="13" t="s">
        <v>1049</v>
      </c>
      <c r="D178" s="13">
        <v>44043.305833333332</v>
      </c>
      <c r="E178" s="13">
        <v>0</v>
      </c>
      <c r="F178" s="13">
        <v>166308967</v>
      </c>
      <c r="G178" s="34">
        <v>176138994</v>
      </c>
      <c r="H178" s="34">
        <v>191721167</v>
      </c>
      <c r="I178" s="35">
        <v>8.7999999999999995E-2</v>
      </c>
      <c r="J178" s="13">
        <v>0</v>
      </c>
      <c r="K178" s="13">
        <v>0</v>
      </c>
      <c r="L178" s="13">
        <v>0</v>
      </c>
      <c r="M178" s="13">
        <v>8.7999999999999995E-2</v>
      </c>
      <c r="N178" s="13">
        <v>0</v>
      </c>
      <c r="O178" s="13">
        <v>0</v>
      </c>
      <c r="P178" s="13">
        <v>181021525</v>
      </c>
      <c r="Q178" s="36">
        <v>0.93</v>
      </c>
      <c r="R178" s="36">
        <v>0.87570000000000003</v>
      </c>
      <c r="S178" s="36">
        <v>0.91639999999999999</v>
      </c>
      <c r="T178" s="36">
        <v>0.82469999999999999</v>
      </c>
      <c r="U178" s="37">
        <v>0.87570000000000003</v>
      </c>
      <c r="V178" s="36">
        <f t="shared" si="4"/>
        <v>0</v>
      </c>
      <c r="W178" s="13">
        <f t="shared" si="5"/>
        <v>0</v>
      </c>
    </row>
    <row r="179" spans="1:23" x14ac:dyDescent="0.25">
      <c r="A179" s="45">
        <v>30902</v>
      </c>
      <c r="B179" s="13" t="s">
        <v>937</v>
      </c>
      <c r="C179" s="13" t="s">
        <v>1049</v>
      </c>
      <c r="D179" s="13">
        <v>44040.404618055552</v>
      </c>
      <c r="E179" s="13">
        <v>0</v>
      </c>
      <c r="F179" s="13">
        <v>519314644</v>
      </c>
      <c r="G179" s="34">
        <v>546938073</v>
      </c>
      <c r="H179" s="34">
        <v>553701116</v>
      </c>
      <c r="I179" s="35">
        <v>1.2E-2</v>
      </c>
      <c r="J179" s="13">
        <v>0</v>
      </c>
      <c r="K179" s="13">
        <v>0</v>
      </c>
      <c r="L179" s="13">
        <v>0</v>
      </c>
      <c r="M179" s="13">
        <v>1.2E-2</v>
      </c>
      <c r="N179" s="13">
        <v>0</v>
      </c>
      <c r="O179" s="13">
        <v>0</v>
      </c>
      <c r="P179" s="13">
        <v>525736116</v>
      </c>
      <c r="Q179" s="36">
        <v>0.93</v>
      </c>
      <c r="R179" s="36">
        <v>0.93</v>
      </c>
      <c r="S179" s="36">
        <v>0.91639999999999999</v>
      </c>
      <c r="T179" s="36">
        <v>0.82469999999999999</v>
      </c>
      <c r="U179" s="37">
        <v>0.91639999999999999</v>
      </c>
      <c r="V179" s="36">
        <f t="shared" si="4"/>
        <v>0</v>
      </c>
      <c r="W179" s="13">
        <f t="shared" si="5"/>
        <v>0</v>
      </c>
    </row>
    <row r="180" spans="1:23" x14ac:dyDescent="0.25">
      <c r="A180" s="45">
        <v>30903</v>
      </c>
      <c r="B180" s="13" t="s">
        <v>936</v>
      </c>
      <c r="C180" s="13" t="s">
        <v>1049</v>
      </c>
      <c r="D180" s="13">
        <v>44040.735763888886</v>
      </c>
      <c r="E180" s="13">
        <v>0</v>
      </c>
      <c r="F180" s="13">
        <v>233187026</v>
      </c>
      <c r="G180" s="34">
        <v>232944842</v>
      </c>
      <c r="H180" s="34">
        <v>251379007</v>
      </c>
      <c r="I180" s="35">
        <v>7.9000000000000001E-2</v>
      </c>
      <c r="J180" s="13">
        <v>0</v>
      </c>
      <c r="K180" s="13">
        <v>0</v>
      </c>
      <c r="L180" s="13">
        <v>0</v>
      </c>
      <c r="M180" s="13">
        <v>7.9000000000000001E-2</v>
      </c>
      <c r="N180" s="13">
        <v>0</v>
      </c>
      <c r="O180" s="13">
        <v>0</v>
      </c>
      <c r="P180" s="13">
        <v>251640356</v>
      </c>
      <c r="Q180" s="36">
        <v>0.93</v>
      </c>
      <c r="R180" s="36">
        <v>0.88329999999999997</v>
      </c>
      <c r="S180" s="36">
        <v>0.91639999999999999</v>
      </c>
      <c r="T180" s="36">
        <v>0.82469999999999999</v>
      </c>
      <c r="U180" s="37">
        <v>0.88329999999999997</v>
      </c>
      <c r="V180" s="36">
        <f t="shared" si="4"/>
        <v>0</v>
      </c>
      <c r="W180" s="13">
        <f t="shared" si="5"/>
        <v>0</v>
      </c>
    </row>
    <row r="181" spans="1:23" x14ac:dyDescent="0.25">
      <c r="A181" s="45">
        <v>30906</v>
      </c>
      <c r="B181" s="13" t="s">
        <v>935</v>
      </c>
      <c r="C181" s="13" t="s">
        <v>1049</v>
      </c>
      <c r="D181" s="13">
        <v>44039.707499999997</v>
      </c>
      <c r="E181" s="13">
        <v>0</v>
      </c>
      <c r="F181" s="13">
        <v>271602364</v>
      </c>
      <c r="G181" s="34">
        <v>269448651</v>
      </c>
      <c r="H181" s="34">
        <v>282876158</v>
      </c>
      <c r="I181" s="35">
        <v>0.05</v>
      </c>
      <c r="J181" s="13">
        <v>0</v>
      </c>
      <c r="K181" s="13">
        <v>0</v>
      </c>
      <c r="L181" s="13">
        <v>0</v>
      </c>
      <c r="M181" s="13">
        <v>0.05</v>
      </c>
      <c r="N181" s="13">
        <v>0</v>
      </c>
      <c r="O181" s="13">
        <v>0</v>
      </c>
      <c r="P181" s="13">
        <v>285137198</v>
      </c>
      <c r="Q181" s="36">
        <v>0.93</v>
      </c>
      <c r="R181" s="36">
        <v>0.90800000000000003</v>
      </c>
      <c r="S181" s="36">
        <v>0.91639999999999999</v>
      </c>
      <c r="T181" s="36">
        <v>0.82469999999999999</v>
      </c>
      <c r="U181" s="37">
        <v>0.90800000000000003</v>
      </c>
      <c r="V181" s="36">
        <f t="shared" si="4"/>
        <v>0</v>
      </c>
      <c r="W181" s="13">
        <f t="shared" si="5"/>
        <v>0</v>
      </c>
    </row>
    <row r="182" spans="1:23" x14ac:dyDescent="0.25">
      <c r="A182" s="45">
        <v>31901</v>
      </c>
      <c r="B182" s="13" t="s">
        <v>934</v>
      </c>
      <c r="C182" s="13" t="s">
        <v>1049</v>
      </c>
      <c r="D182" s="13">
        <v>44043.305833333332</v>
      </c>
      <c r="E182" s="13">
        <v>0</v>
      </c>
      <c r="F182" s="13">
        <v>6198727767</v>
      </c>
      <c r="G182" s="34">
        <v>6325575928</v>
      </c>
      <c r="H182" s="34">
        <v>6711632358</v>
      </c>
      <c r="I182" s="35">
        <v>6.0999999999999999E-2</v>
      </c>
      <c r="J182" s="13">
        <v>0</v>
      </c>
      <c r="K182" s="13">
        <v>0</v>
      </c>
      <c r="L182" s="13">
        <v>0</v>
      </c>
      <c r="M182" s="13">
        <v>6.0999999999999999E-2</v>
      </c>
      <c r="N182" s="13">
        <v>0</v>
      </c>
      <c r="O182" s="13">
        <v>0</v>
      </c>
      <c r="P182" s="13">
        <v>6577042523</v>
      </c>
      <c r="Q182" s="36">
        <v>0.93</v>
      </c>
      <c r="R182" s="36">
        <v>0.89839999999999998</v>
      </c>
      <c r="S182" s="36">
        <v>0.91639999999999999</v>
      </c>
      <c r="T182" s="36">
        <v>0.82469999999999999</v>
      </c>
      <c r="U182" s="37">
        <v>0.89839999999999998</v>
      </c>
      <c r="V182" s="36">
        <f t="shared" si="4"/>
        <v>0</v>
      </c>
      <c r="W182" s="13">
        <f t="shared" si="5"/>
        <v>0</v>
      </c>
    </row>
    <row r="183" spans="1:23" x14ac:dyDescent="0.25">
      <c r="A183" s="45">
        <v>31903</v>
      </c>
      <c r="B183" s="13" t="s">
        <v>933</v>
      </c>
      <c r="C183" s="13" t="s">
        <v>1050</v>
      </c>
      <c r="D183" s="13">
        <v>44056.654907407406</v>
      </c>
      <c r="E183" s="13">
        <v>0</v>
      </c>
      <c r="F183" s="13">
        <v>3822710505</v>
      </c>
      <c r="G183" s="34">
        <v>3891331162</v>
      </c>
      <c r="H183" s="34">
        <v>4186628723</v>
      </c>
      <c r="I183" s="35">
        <v>7.5999999999999998E-2</v>
      </c>
      <c r="J183" s="13">
        <v>0</v>
      </c>
      <c r="K183" s="13">
        <v>0</v>
      </c>
      <c r="L183" s="13">
        <v>0</v>
      </c>
      <c r="M183" s="13">
        <v>7.5999999999999998E-2</v>
      </c>
      <c r="N183" s="13">
        <v>0</v>
      </c>
      <c r="O183" s="13">
        <v>0</v>
      </c>
      <c r="P183" s="13">
        <v>4112800719</v>
      </c>
      <c r="Q183" s="36">
        <v>0.93</v>
      </c>
      <c r="R183" s="36">
        <v>0.88600000000000001</v>
      </c>
      <c r="S183" s="36">
        <v>0.91639999999999999</v>
      </c>
      <c r="T183" s="36">
        <v>0.82469999999999999</v>
      </c>
      <c r="U183" s="37">
        <v>0.88600000000000001</v>
      </c>
      <c r="V183" s="36">
        <f t="shared" si="4"/>
        <v>0</v>
      </c>
      <c r="W183" s="13">
        <f t="shared" si="5"/>
        <v>0</v>
      </c>
    </row>
    <row r="184" spans="1:23" x14ac:dyDescent="0.25">
      <c r="A184" s="45">
        <v>31905</v>
      </c>
      <c r="B184" s="13" t="s">
        <v>932</v>
      </c>
      <c r="C184" s="13" t="s">
        <v>1049</v>
      </c>
      <c r="D184" s="13">
        <v>44044.65519675926</v>
      </c>
      <c r="E184" s="13">
        <v>0</v>
      </c>
      <c r="F184" s="13">
        <v>435607128</v>
      </c>
      <c r="G184" s="34">
        <v>443528985</v>
      </c>
      <c r="H184" s="34">
        <v>473737890</v>
      </c>
      <c r="I184" s="35">
        <v>6.8000000000000005E-2</v>
      </c>
      <c r="J184" s="13">
        <v>0</v>
      </c>
      <c r="K184" s="13">
        <v>0</v>
      </c>
      <c r="L184" s="13">
        <v>0</v>
      </c>
      <c r="M184" s="13">
        <v>6.8000000000000005E-2</v>
      </c>
      <c r="N184" s="13">
        <v>0</v>
      </c>
      <c r="O184" s="13">
        <v>0</v>
      </c>
      <c r="P184" s="13">
        <v>465276473</v>
      </c>
      <c r="Q184" s="36">
        <v>0.93</v>
      </c>
      <c r="R184" s="36">
        <v>0.89239999999999997</v>
      </c>
      <c r="S184" s="36">
        <v>0.91639999999999999</v>
      </c>
      <c r="T184" s="36">
        <v>0.82469999999999999</v>
      </c>
      <c r="U184" s="37">
        <v>0.89239999999999997</v>
      </c>
      <c r="V184" s="36">
        <f t="shared" si="4"/>
        <v>0</v>
      </c>
      <c r="W184" s="13">
        <f t="shared" si="5"/>
        <v>0</v>
      </c>
    </row>
    <row r="185" spans="1:23" x14ac:dyDescent="0.25">
      <c r="A185" s="45">
        <v>31906</v>
      </c>
      <c r="B185" s="13" t="s">
        <v>931</v>
      </c>
      <c r="C185" s="13" t="s">
        <v>1049</v>
      </c>
      <c r="D185" s="13">
        <v>44043.540312500001</v>
      </c>
      <c r="E185" s="13">
        <v>0</v>
      </c>
      <c r="F185" s="13">
        <v>2089856835</v>
      </c>
      <c r="G185" s="34">
        <v>2122407964</v>
      </c>
      <c r="H185" s="34">
        <v>2239321462</v>
      </c>
      <c r="I185" s="35">
        <v>5.5E-2</v>
      </c>
      <c r="J185" s="13">
        <v>0</v>
      </c>
      <c r="K185" s="13">
        <v>0</v>
      </c>
      <c r="L185" s="13">
        <v>0</v>
      </c>
      <c r="M185" s="13">
        <v>5.5E-2</v>
      </c>
      <c r="N185" s="13">
        <v>0</v>
      </c>
      <c r="O185" s="13">
        <v>0</v>
      </c>
      <c r="P185" s="13">
        <v>2204977244</v>
      </c>
      <c r="Q185" s="36">
        <v>0.93</v>
      </c>
      <c r="R185" s="36">
        <v>0.90339999999999998</v>
      </c>
      <c r="S185" s="36">
        <v>0.91639999999999999</v>
      </c>
      <c r="T185" s="36">
        <v>0.82469999999999999</v>
      </c>
      <c r="U185" s="37">
        <v>0.90339999999999998</v>
      </c>
      <c r="V185" s="36">
        <f t="shared" si="4"/>
        <v>0</v>
      </c>
      <c r="W185" s="13">
        <f t="shared" si="5"/>
        <v>0</v>
      </c>
    </row>
    <row r="186" spans="1:23" x14ac:dyDescent="0.25">
      <c r="A186" s="45">
        <v>31909</v>
      </c>
      <c r="B186" s="13" t="s">
        <v>930</v>
      </c>
      <c r="C186" s="13" t="s">
        <v>1049</v>
      </c>
      <c r="D186" s="13">
        <v>44043.305833333332</v>
      </c>
      <c r="E186" s="13">
        <v>0</v>
      </c>
      <c r="F186" s="13">
        <v>3900864893</v>
      </c>
      <c r="G186" s="34">
        <v>3949774581</v>
      </c>
      <c r="H186" s="34">
        <v>4048308943</v>
      </c>
      <c r="I186" s="35">
        <v>2.5000000000000001E-2</v>
      </c>
      <c r="J186" s="13">
        <v>0</v>
      </c>
      <c r="K186" s="13">
        <v>0</v>
      </c>
      <c r="L186" s="13">
        <v>0</v>
      </c>
      <c r="M186" s="13">
        <v>2.5000000000000001E-2</v>
      </c>
      <c r="N186" s="13">
        <v>0</v>
      </c>
      <c r="O186" s="13">
        <v>0</v>
      </c>
      <c r="P186" s="13">
        <v>3998179113</v>
      </c>
      <c r="Q186" s="36">
        <v>0.93</v>
      </c>
      <c r="R186" s="36">
        <v>0.93</v>
      </c>
      <c r="S186" s="36">
        <v>0.91639999999999999</v>
      </c>
      <c r="T186" s="36">
        <v>0.82469999999999999</v>
      </c>
      <c r="U186" s="37">
        <v>0.91639999999999999</v>
      </c>
      <c r="V186" s="36">
        <f t="shared" si="4"/>
        <v>0</v>
      </c>
      <c r="W186" s="13">
        <f t="shared" si="5"/>
        <v>0</v>
      </c>
    </row>
    <row r="187" spans="1:23" x14ac:dyDescent="0.25">
      <c r="A187" s="45">
        <v>31911</v>
      </c>
      <c r="B187" s="13" t="s">
        <v>929</v>
      </c>
      <c r="C187" s="13" t="s">
        <v>1049</v>
      </c>
      <c r="D187" s="13">
        <v>44040.735763888886</v>
      </c>
      <c r="E187" s="13">
        <v>0</v>
      </c>
      <c r="F187" s="13">
        <v>324241382</v>
      </c>
      <c r="G187" s="34">
        <v>330354091</v>
      </c>
      <c r="H187" s="34">
        <v>343501439</v>
      </c>
      <c r="I187" s="35">
        <v>0.04</v>
      </c>
      <c r="J187" s="13">
        <v>0</v>
      </c>
      <c r="K187" s="13">
        <v>0</v>
      </c>
      <c r="L187" s="13">
        <v>0</v>
      </c>
      <c r="M187" s="13">
        <v>0.04</v>
      </c>
      <c r="N187" s="13">
        <v>0</v>
      </c>
      <c r="O187" s="13">
        <v>0</v>
      </c>
      <c r="P187" s="13">
        <v>337145458</v>
      </c>
      <c r="Q187" s="36">
        <v>0.93</v>
      </c>
      <c r="R187" s="36">
        <v>0.91669999999999996</v>
      </c>
      <c r="S187" s="36">
        <v>0.91639999999999999</v>
      </c>
      <c r="T187" s="36">
        <v>0.82469999999999999</v>
      </c>
      <c r="U187" s="37">
        <v>0.91639999999999999</v>
      </c>
      <c r="V187" s="36">
        <f t="shared" si="4"/>
        <v>0</v>
      </c>
      <c r="W187" s="13">
        <f t="shared" si="5"/>
        <v>0</v>
      </c>
    </row>
    <row r="188" spans="1:23" x14ac:dyDescent="0.25">
      <c r="A188" s="45">
        <v>31912</v>
      </c>
      <c r="B188" s="13" t="s">
        <v>928</v>
      </c>
      <c r="C188" s="13" t="s">
        <v>1049</v>
      </c>
      <c r="D188" s="13">
        <v>44041.719305555554</v>
      </c>
      <c r="E188" s="13">
        <v>0</v>
      </c>
      <c r="F188" s="13">
        <v>1163695681</v>
      </c>
      <c r="G188" s="34">
        <v>1195571494</v>
      </c>
      <c r="H188" s="34">
        <v>1273355098</v>
      </c>
      <c r="I188" s="35">
        <v>6.5000000000000002E-2</v>
      </c>
      <c r="J188" s="13">
        <v>0</v>
      </c>
      <c r="K188" s="13">
        <v>0</v>
      </c>
      <c r="L188" s="13">
        <v>0</v>
      </c>
      <c r="M188" s="13">
        <v>6.5000000000000002E-2</v>
      </c>
      <c r="N188" s="13">
        <v>0</v>
      </c>
      <c r="O188" s="13">
        <v>0</v>
      </c>
      <c r="P188" s="13">
        <v>1239405452</v>
      </c>
      <c r="Q188" s="36">
        <v>0.93</v>
      </c>
      <c r="R188" s="36">
        <v>0.89500000000000002</v>
      </c>
      <c r="S188" s="36">
        <v>0.91639999999999999</v>
      </c>
      <c r="T188" s="36">
        <v>0.82469999999999999</v>
      </c>
      <c r="U188" s="37">
        <v>0.89500000000000002</v>
      </c>
      <c r="V188" s="36">
        <f t="shared" si="4"/>
        <v>0</v>
      </c>
      <c r="W188" s="13">
        <f t="shared" si="5"/>
        <v>0</v>
      </c>
    </row>
    <row r="189" spans="1:23" x14ac:dyDescent="0.25">
      <c r="A189" s="45">
        <v>31913</v>
      </c>
      <c r="B189" s="13" t="s">
        <v>927</v>
      </c>
      <c r="C189" s="13" t="s">
        <v>1049</v>
      </c>
      <c r="D189" s="13">
        <v>44043.305833333332</v>
      </c>
      <c r="E189" s="13">
        <v>0</v>
      </c>
      <c r="F189" s="13">
        <v>67591380</v>
      </c>
      <c r="G189" s="34">
        <v>68497150</v>
      </c>
      <c r="H189" s="34">
        <v>70543504</v>
      </c>
      <c r="I189" s="35">
        <v>0.03</v>
      </c>
      <c r="J189" s="13">
        <v>0</v>
      </c>
      <c r="K189" s="13">
        <v>0</v>
      </c>
      <c r="L189" s="13">
        <v>0</v>
      </c>
      <c r="M189" s="13">
        <v>0.03</v>
      </c>
      <c r="N189" s="13">
        <v>0</v>
      </c>
      <c r="O189" s="13">
        <v>0</v>
      </c>
      <c r="P189" s="13">
        <v>69610674</v>
      </c>
      <c r="Q189" s="36">
        <v>0.93</v>
      </c>
      <c r="R189" s="36">
        <v>0.92549999999999999</v>
      </c>
      <c r="S189" s="36">
        <v>0.91639999999999999</v>
      </c>
      <c r="T189" s="36">
        <v>0.82469999999999999</v>
      </c>
      <c r="U189" s="37">
        <v>0.91639999999999999</v>
      </c>
      <c r="V189" s="36">
        <f t="shared" si="4"/>
        <v>0</v>
      </c>
      <c r="W189" s="13">
        <f t="shared" si="5"/>
        <v>0</v>
      </c>
    </row>
    <row r="190" spans="1:23" x14ac:dyDescent="0.25">
      <c r="A190" s="45">
        <v>31914</v>
      </c>
      <c r="B190" s="13" t="s">
        <v>926</v>
      </c>
      <c r="C190" s="13" t="s">
        <v>1049</v>
      </c>
      <c r="D190" s="13">
        <v>44043.632210648146</v>
      </c>
      <c r="E190" s="13">
        <v>0</v>
      </c>
      <c r="F190" s="13">
        <v>95345750</v>
      </c>
      <c r="G190" s="34">
        <v>98301904</v>
      </c>
      <c r="H190" s="34">
        <v>104056257</v>
      </c>
      <c r="I190" s="35">
        <v>5.8999999999999997E-2</v>
      </c>
      <c r="J190" s="13">
        <v>0</v>
      </c>
      <c r="K190" s="13">
        <v>0</v>
      </c>
      <c r="L190" s="13">
        <v>0</v>
      </c>
      <c r="M190" s="13">
        <v>5.8999999999999997E-2</v>
      </c>
      <c r="N190" s="13">
        <v>0</v>
      </c>
      <c r="O190" s="13">
        <v>0</v>
      </c>
      <c r="P190" s="13">
        <v>100927057</v>
      </c>
      <c r="Q190" s="36">
        <v>0.93</v>
      </c>
      <c r="R190" s="36">
        <v>0.90049999999999997</v>
      </c>
      <c r="S190" s="36">
        <v>0.91639999999999999</v>
      </c>
      <c r="T190" s="36">
        <v>0.82469999999999999</v>
      </c>
      <c r="U190" s="37">
        <v>0.90049999999999997</v>
      </c>
      <c r="V190" s="36">
        <f t="shared" si="4"/>
        <v>0</v>
      </c>
      <c r="W190" s="13">
        <f t="shared" si="5"/>
        <v>0</v>
      </c>
    </row>
    <row r="191" spans="1:23" x14ac:dyDescent="0.25">
      <c r="A191" s="45">
        <v>32902</v>
      </c>
      <c r="B191" s="13" t="s">
        <v>924</v>
      </c>
      <c r="C191" s="13" t="s">
        <v>1049</v>
      </c>
      <c r="D191" s="13">
        <v>44036.564849537041</v>
      </c>
      <c r="E191" s="13">
        <v>0</v>
      </c>
      <c r="F191" s="13">
        <v>836251959</v>
      </c>
      <c r="G191" s="34">
        <v>846831595</v>
      </c>
      <c r="H191" s="34">
        <v>903204674</v>
      </c>
      <c r="I191" s="35">
        <v>6.7000000000000004E-2</v>
      </c>
      <c r="J191" s="13">
        <v>0</v>
      </c>
      <c r="K191" s="13">
        <v>0</v>
      </c>
      <c r="L191" s="13">
        <v>0</v>
      </c>
      <c r="M191" s="13">
        <v>6.7000000000000004E-2</v>
      </c>
      <c r="N191" s="13">
        <v>0</v>
      </c>
      <c r="O191" s="13">
        <v>0</v>
      </c>
      <c r="P191" s="13">
        <v>891920758</v>
      </c>
      <c r="Q191" s="36">
        <v>0.93</v>
      </c>
      <c r="R191" s="36">
        <v>0.89370000000000005</v>
      </c>
      <c r="S191" s="36">
        <v>0.91639999999999999</v>
      </c>
      <c r="T191" s="36">
        <v>0.82469999999999999</v>
      </c>
      <c r="U191" s="37">
        <v>0.89370000000000005</v>
      </c>
      <c r="V191" s="36">
        <f t="shared" si="4"/>
        <v>0</v>
      </c>
      <c r="W191" s="13">
        <f t="shared" si="5"/>
        <v>0</v>
      </c>
    </row>
    <row r="192" spans="1:23" x14ac:dyDescent="0.25">
      <c r="A192" s="45">
        <v>33901</v>
      </c>
      <c r="B192" s="13" t="s">
        <v>923</v>
      </c>
      <c r="C192" s="13" t="s">
        <v>1049</v>
      </c>
      <c r="D192" s="13">
        <v>44036.564849537041</v>
      </c>
      <c r="E192" s="13">
        <v>0</v>
      </c>
      <c r="F192" s="13">
        <v>117995294</v>
      </c>
      <c r="G192" s="34">
        <v>113656574</v>
      </c>
      <c r="H192" s="34">
        <v>109661485</v>
      </c>
      <c r="I192" s="35">
        <v>-3.5000000000000003E-2</v>
      </c>
      <c r="J192" s="13">
        <v>0</v>
      </c>
      <c r="K192" s="13">
        <v>0</v>
      </c>
      <c r="L192" s="13">
        <v>0</v>
      </c>
      <c r="M192" s="13">
        <v>-3.5000000000000003E-2</v>
      </c>
      <c r="N192" s="13">
        <v>0</v>
      </c>
      <c r="O192" s="13">
        <v>0</v>
      </c>
      <c r="P192" s="13">
        <v>113847697</v>
      </c>
      <c r="Q192" s="36">
        <v>0.93</v>
      </c>
      <c r="R192" s="36">
        <v>0.93</v>
      </c>
      <c r="S192" s="36">
        <v>0.91639999999999999</v>
      </c>
      <c r="T192" s="36">
        <v>0.82469999999999999</v>
      </c>
      <c r="U192" s="37">
        <v>0.91639999999999999</v>
      </c>
      <c r="V192" s="36">
        <f t="shared" si="4"/>
        <v>0</v>
      </c>
      <c r="W192" s="13">
        <f t="shared" si="5"/>
        <v>0</v>
      </c>
    </row>
    <row r="193" spans="1:23" x14ac:dyDescent="0.25">
      <c r="A193" s="45">
        <v>33902</v>
      </c>
      <c r="B193" s="13" t="s">
        <v>922</v>
      </c>
      <c r="C193" s="13" t="s">
        <v>1049</v>
      </c>
      <c r="D193" s="13">
        <v>44042.595150462963</v>
      </c>
      <c r="E193" s="13">
        <v>21220610</v>
      </c>
      <c r="F193" s="13">
        <v>538845498</v>
      </c>
      <c r="G193" s="34">
        <v>522141270</v>
      </c>
      <c r="H193" s="34">
        <v>559472650</v>
      </c>
      <c r="I193" s="35">
        <v>7.0999999999999994E-2</v>
      </c>
      <c r="J193" s="13">
        <v>54777100</v>
      </c>
      <c r="K193" s="13">
        <v>0</v>
      </c>
      <c r="L193" s="13">
        <v>54777100</v>
      </c>
      <c r="M193" s="13">
        <v>-0.03</v>
      </c>
      <c r="N193" s="13">
        <v>22650030</v>
      </c>
      <c r="O193" s="13">
        <v>1429420</v>
      </c>
      <c r="P193" s="13">
        <v>577283392</v>
      </c>
      <c r="Q193" s="36">
        <v>0.93</v>
      </c>
      <c r="R193" s="36">
        <v>0.93</v>
      </c>
      <c r="S193" s="36">
        <v>0.91639999999999999</v>
      </c>
      <c r="T193" s="36">
        <v>0.82469999999999999</v>
      </c>
      <c r="U193" s="37">
        <v>0.91639999999999999</v>
      </c>
      <c r="V193" s="36">
        <f t="shared" si="4"/>
        <v>0</v>
      </c>
      <c r="W193" s="13">
        <f t="shared" si="5"/>
        <v>0</v>
      </c>
    </row>
    <row r="194" spans="1:23" x14ac:dyDescent="0.25">
      <c r="A194" s="45">
        <v>33904</v>
      </c>
      <c r="B194" s="13" t="s">
        <v>921</v>
      </c>
      <c r="C194" s="13" t="s">
        <v>1049</v>
      </c>
      <c r="D194" s="13">
        <v>44043.631226851852</v>
      </c>
      <c r="E194" s="13">
        <v>3492660</v>
      </c>
      <c r="F194" s="13">
        <v>241591541</v>
      </c>
      <c r="G194" s="34">
        <v>242120860</v>
      </c>
      <c r="H194" s="34">
        <v>221163052</v>
      </c>
      <c r="I194" s="35">
        <v>-8.6999999999999994E-2</v>
      </c>
      <c r="J194" s="13">
        <v>0</v>
      </c>
      <c r="K194" s="13">
        <v>0</v>
      </c>
      <c r="L194" s="13">
        <v>0</v>
      </c>
      <c r="M194" s="13">
        <v>-8.6999999999999994E-2</v>
      </c>
      <c r="N194" s="13">
        <v>0</v>
      </c>
      <c r="O194" s="13">
        <v>-3492660</v>
      </c>
      <c r="P194" s="13">
        <v>217489213</v>
      </c>
      <c r="Q194" s="36">
        <v>0.93</v>
      </c>
      <c r="R194" s="36">
        <v>0.93</v>
      </c>
      <c r="S194" s="36">
        <v>0.91639999999999999</v>
      </c>
      <c r="T194" s="36">
        <v>0.82469999999999999</v>
      </c>
      <c r="U194" s="37">
        <v>0.91639999999999999</v>
      </c>
      <c r="V194" s="36">
        <f t="shared" ref="V194:V257" si="6">MIN(R194,S194)-U194</f>
        <v>0</v>
      </c>
      <c r="W194" s="13">
        <f t="shared" ref="W194:W257" si="7">V194*(P194/100)</f>
        <v>0</v>
      </c>
    </row>
    <row r="195" spans="1:23" x14ac:dyDescent="0.25">
      <c r="A195" s="45">
        <v>34901</v>
      </c>
      <c r="B195" s="13" t="s">
        <v>920</v>
      </c>
      <c r="C195" s="13" t="s">
        <v>1049</v>
      </c>
      <c r="D195" s="13">
        <v>44040.735763888886</v>
      </c>
      <c r="E195" s="13">
        <v>0</v>
      </c>
      <c r="F195" s="13">
        <v>549680883</v>
      </c>
      <c r="G195" s="34">
        <v>580791283</v>
      </c>
      <c r="H195" s="34">
        <v>578678405</v>
      </c>
      <c r="I195" s="35">
        <v>-4.0000000000000001E-3</v>
      </c>
      <c r="J195" s="13">
        <v>0</v>
      </c>
      <c r="K195" s="13">
        <v>0</v>
      </c>
      <c r="L195" s="13">
        <v>0</v>
      </c>
      <c r="M195" s="13">
        <v>-4.0000000000000001E-3</v>
      </c>
      <c r="N195" s="13">
        <v>0</v>
      </c>
      <c r="O195" s="13">
        <v>0</v>
      </c>
      <c r="P195" s="13">
        <v>547681182</v>
      </c>
      <c r="Q195" s="36">
        <v>0.93</v>
      </c>
      <c r="R195" s="36">
        <v>0.93</v>
      </c>
      <c r="S195" s="36">
        <v>0.91639999999999999</v>
      </c>
      <c r="T195" s="36">
        <v>0.82469999999999999</v>
      </c>
      <c r="U195" s="37">
        <v>0.91639999999999999</v>
      </c>
      <c r="V195" s="36">
        <f t="shared" si="6"/>
        <v>0</v>
      </c>
      <c r="W195" s="13">
        <f t="shared" si="7"/>
        <v>0</v>
      </c>
    </row>
    <row r="196" spans="1:23" x14ac:dyDescent="0.25">
      <c r="A196" s="45">
        <v>34902</v>
      </c>
      <c r="B196" s="13" t="s">
        <v>919</v>
      </c>
      <c r="C196" s="13" t="s">
        <v>1049</v>
      </c>
      <c r="D196" s="13">
        <v>44043.574374999997</v>
      </c>
      <c r="E196" s="13">
        <v>0</v>
      </c>
      <c r="F196" s="13">
        <v>69857073</v>
      </c>
      <c r="G196" s="34">
        <v>74830563</v>
      </c>
      <c r="H196" s="34">
        <v>80343056</v>
      </c>
      <c r="I196" s="35">
        <v>7.3999999999999996E-2</v>
      </c>
      <c r="J196" s="13">
        <v>0</v>
      </c>
      <c r="K196" s="13">
        <v>0</v>
      </c>
      <c r="L196" s="13">
        <v>0</v>
      </c>
      <c r="M196" s="13">
        <v>7.3999999999999996E-2</v>
      </c>
      <c r="N196" s="13">
        <v>0</v>
      </c>
      <c r="O196" s="13">
        <v>0</v>
      </c>
      <c r="P196" s="13">
        <v>75003187</v>
      </c>
      <c r="Q196" s="36">
        <v>0.93</v>
      </c>
      <c r="R196" s="36">
        <v>0.88780000000000003</v>
      </c>
      <c r="S196" s="36">
        <v>0.91639999999999999</v>
      </c>
      <c r="T196" s="36">
        <v>0.82469999999999999</v>
      </c>
      <c r="U196" s="37">
        <v>0.88780000000000003</v>
      </c>
      <c r="V196" s="36">
        <f t="shared" si="6"/>
        <v>0</v>
      </c>
      <c r="W196" s="13">
        <f t="shared" si="7"/>
        <v>0</v>
      </c>
    </row>
    <row r="197" spans="1:23" x14ac:dyDescent="0.25">
      <c r="A197" s="45">
        <v>34903</v>
      </c>
      <c r="B197" s="13" t="s">
        <v>918</v>
      </c>
      <c r="C197" s="13" t="s">
        <v>1049</v>
      </c>
      <c r="D197" s="13">
        <v>44040.404618055552</v>
      </c>
      <c r="E197" s="13">
        <v>0</v>
      </c>
      <c r="F197" s="13">
        <v>279044035</v>
      </c>
      <c r="G197" s="34">
        <v>287534245</v>
      </c>
      <c r="H197" s="34">
        <v>279012061</v>
      </c>
      <c r="I197" s="35">
        <v>-0.03</v>
      </c>
      <c r="J197" s="13">
        <v>0</v>
      </c>
      <c r="K197" s="13">
        <v>0</v>
      </c>
      <c r="L197" s="13">
        <v>0</v>
      </c>
      <c r="M197" s="13">
        <v>-0.03</v>
      </c>
      <c r="N197" s="13">
        <v>0</v>
      </c>
      <c r="O197" s="13">
        <v>0</v>
      </c>
      <c r="P197" s="13">
        <v>270773491</v>
      </c>
      <c r="Q197" s="36">
        <v>0.93</v>
      </c>
      <c r="R197" s="36">
        <v>0.93</v>
      </c>
      <c r="S197" s="36">
        <v>0.91639999999999999</v>
      </c>
      <c r="T197" s="36">
        <v>0.82469999999999999</v>
      </c>
      <c r="U197" s="37">
        <v>0.91639999999999999</v>
      </c>
      <c r="V197" s="36">
        <f t="shared" si="6"/>
        <v>0</v>
      </c>
      <c r="W197" s="13">
        <f t="shared" si="7"/>
        <v>0</v>
      </c>
    </row>
    <row r="198" spans="1:23" x14ac:dyDescent="0.25">
      <c r="A198" s="45">
        <v>34905</v>
      </c>
      <c r="B198" s="13" t="s">
        <v>917</v>
      </c>
      <c r="C198" s="13" t="s">
        <v>1049</v>
      </c>
      <c r="D198" s="13">
        <v>44040.735763888886</v>
      </c>
      <c r="E198" s="13">
        <v>0</v>
      </c>
      <c r="F198" s="13">
        <v>254817035</v>
      </c>
      <c r="G198" s="34">
        <v>232660462</v>
      </c>
      <c r="H198" s="34">
        <v>240739945</v>
      </c>
      <c r="I198" s="35">
        <v>3.5000000000000003E-2</v>
      </c>
      <c r="J198" s="13">
        <v>0</v>
      </c>
      <c r="K198" s="13">
        <v>0</v>
      </c>
      <c r="L198" s="13">
        <v>0</v>
      </c>
      <c r="M198" s="13">
        <v>3.5000000000000003E-2</v>
      </c>
      <c r="N198" s="13">
        <v>0</v>
      </c>
      <c r="O198" s="13">
        <v>0</v>
      </c>
      <c r="P198" s="13">
        <v>263665938</v>
      </c>
      <c r="Q198" s="36">
        <v>0.93</v>
      </c>
      <c r="R198" s="36">
        <v>0.92120000000000002</v>
      </c>
      <c r="S198" s="36">
        <v>0.91639999999999999</v>
      </c>
      <c r="T198" s="36">
        <v>0.82469999999999999</v>
      </c>
      <c r="U198" s="37">
        <v>0.91639999999999999</v>
      </c>
      <c r="V198" s="36">
        <f t="shared" si="6"/>
        <v>0</v>
      </c>
      <c r="W198" s="13">
        <f t="shared" si="7"/>
        <v>0</v>
      </c>
    </row>
    <row r="199" spans="1:23" x14ac:dyDescent="0.25">
      <c r="A199" s="45">
        <v>34906</v>
      </c>
      <c r="B199" s="13" t="s">
        <v>916</v>
      </c>
      <c r="C199" s="13" t="s">
        <v>1050</v>
      </c>
      <c r="D199" s="13">
        <v>44056.656388888892</v>
      </c>
      <c r="E199" s="13">
        <v>0</v>
      </c>
      <c r="F199" s="13">
        <v>37919585</v>
      </c>
      <c r="G199" s="34">
        <v>39573418</v>
      </c>
      <c r="H199" s="34">
        <v>38040393</v>
      </c>
      <c r="I199" s="35">
        <v>-3.9E-2</v>
      </c>
      <c r="J199" s="13">
        <v>0</v>
      </c>
      <c r="K199" s="13">
        <v>0</v>
      </c>
      <c r="L199" s="13">
        <v>0</v>
      </c>
      <c r="M199" s="13">
        <v>-3.9E-2</v>
      </c>
      <c r="N199" s="13">
        <v>0</v>
      </c>
      <c r="O199" s="13">
        <v>0</v>
      </c>
      <c r="P199" s="13">
        <v>36450627</v>
      </c>
      <c r="Q199" s="36">
        <v>0.93</v>
      </c>
      <c r="R199" s="36">
        <v>0.93</v>
      </c>
      <c r="S199" s="36">
        <v>0.91639999999999999</v>
      </c>
      <c r="T199" s="36">
        <v>0.82469999999999999</v>
      </c>
      <c r="U199" s="37">
        <v>0.91639999999999999</v>
      </c>
      <c r="V199" s="36">
        <f t="shared" si="6"/>
        <v>0</v>
      </c>
      <c r="W199" s="13">
        <f t="shared" si="7"/>
        <v>0</v>
      </c>
    </row>
    <row r="200" spans="1:23" x14ac:dyDescent="0.25">
      <c r="A200" s="45">
        <v>34907</v>
      </c>
      <c r="B200" s="13" t="s">
        <v>915</v>
      </c>
      <c r="C200" s="13" t="s">
        <v>1051</v>
      </c>
      <c r="D200" s="13">
        <v>44056.83766203704</v>
      </c>
      <c r="E200" s="13">
        <v>22918160</v>
      </c>
      <c r="F200" s="13">
        <v>513053101</v>
      </c>
      <c r="G200" s="34">
        <v>508734905</v>
      </c>
      <c r="H200" s="34">
        <v>534820268</v>
      </c>
      <c r="I200" s="35">
        <v>5.0999999999999997E-2</v>
      </c>
      <c r="J200" s="13">
        <v>0</v>
      </c>
      <c r="K200" s="13">
        <v>0</v>
      </c>
      <c r="L200" s="13">
        <v>0</v>
      </c>
      <c r="M200" s="13">
        <v>5.0999999999999997E-2</v>
      </c>
      <c r="N200" s="13">
        <v>23091009</v>
      </c>
      <c r="O200" s="13">
        <v>172849</v>
      </c>
      <c r="P200" s="13">
        <v>538357601</v>
      </c>
      <c r="Q200" s="36">
        <v>0.93</v>
      </c>
      <c r="R200" s="36">
        <v>0.90839999999999999</v>
      </c>
      <c r="S200" s="36">
        <v>0.91639999999999999</v>
      </c>
      <c r="T200" s="36">
        <v>0.82469999999999999</v>
      </c>
      <c r="U200" s="37">
        <v>0.90839999999999999</v>
      </c>
      <c r="V200" s="36">
        <f t="shared" si="6"/>
        <v>0</v>
      </c>
      <c r="W200" s="13">
        <f t="shared" si="7"/>
        <v>0</v>
      </c>
    </row>
    <row r="201" spans="1:23" x14ac:dyDescent="0.25">
      <c r="A201" s="45">
        <v>34909</v>
      </c>
      <c r="B201" s="13" t="s">
        <v>914</v>
      </c>
      <c r="C201" s="13" t="s">
        <v>1049</v>
      </c>
      <c r="D201" s="13">
        <v>44057.638622685183</v>
      </c>
      <c r="E201" s="13">
        <v>0</v>
      </c>
      <c r="F201" s="13">
        <v>45950493</v>
      </c>
      <c r="G201" s="34">
        <v>49178735</v>
      </c>
      <c r="H201" s="34">
        <v>51969516</v>
      </c>
      <c r="I201" s="35">
        <v>5.7000000000000002E-2</v>
      </c>
      <c r="J201" s="13">
        <v>0</v>
      </c>
      <c r="K201" s="13">
        <v>0</v>
      </c>
      <c r="L201" s="13">
        <v>0</v>
      </c>
      <c r="M201" s="13">
        <v>5.7000000000000002E-2</v>
      </c>
      <c r="N201" s="13">
        <v>0</v>
      </c>
      <c r="O201" s="13">
        <v>0</v>
      </c>
      <c r="P201" s="13">
        <v>48558079</v>
      </c>
      <c r="Q201" s="36">
        <v>0.93</v>
      </c>
      <c r="R201" s="36">
        <v>0.90200000000000002</v>
      </c>
      <c r="S201" s="36">
        <v>0.91639999999999999</v>
      </c>
      <c r="T201" s="36">
        <v>0.82469999999999999</v>
      </c>
      <c r="U201" s="37">
        <v>0.90200000000000002</v>
      </c>
      <c r="V201" s="36">
        <f t="shared" si="6"/>
        <v>0</v>
      </c>
      <c r="W201" s="13">
        <f t="shared" si="7"/>
        <v>0</v>
      </c>
    </row>
    <row r="202" spans="1:23" x14ac:dyDescent="0.25">
      <c r="A202" s="45">
        <v>35901</v>
      </c>
      <c r="B202" s="13" t="s">
        <v>913</v>
      </c>
      <c r="C202" s="13" t="s">
        <v>1049</v>
      </c>
      <c r="D202" s="13">
        <v>44041.719305555554</v>
      </c>
      <c r="E202" s="13">
        <v>0</v>
      </c>
      <c r="F202" s="13">
        <v>290000068</v>
      </c>
      <c r="G202" s="34">
        <v>294252590</v>
      </c>
      <c r="H202" s="34">
        <v>298774750</v>
      </c>
      <c r="I202" s="35">
        <v>1.4999999999999999E-2</v>
      </c>
      <c r="J202" s="13">
        <v>18693590</v>
      </c>
      <c r="K202" s="13">
        <v>0</v>
      </c>
      <c r="L202" s="13">
        <v>18693590</v>
      </c>
      <c r="M202" s="13">
        <v>-4.4999999999999998E-2</v>
      </c>
      <c r="N202" s="13">
        <v>0</v>
      </c>
      <c r="O202" s="13">
        <v>0</v>
      </c>
      <c r="P202" s="13">
        <v>294456874</v>
      </c>
      <c r="Q202" s="36">
        <v>0.93</v>
      </c>
      <c r="R202" s="36">
        <v>0.93</v>
      </c>
      <c r="S202" s="36">
        <v>0.91639999999999999</v>
      </c>
      <c r="T202" s="36">
        <v>0.82469999999999999</v>
      </c>
      <c r="U202" s="37">
        <v>0.91639999999999999</v>
      </c>
      <c r="V202" s="36">
        <f t="shared" si="6"/>
        <v>0</v>
      </c>
      <c r="W202" s="13">
        <f t="shared" si="7"/>
        <v>0</v>
      </c>
    </row>
    <row r="203" spans="1:23" x14ac:dyDescent="0.25">
      <c r="A203" s="45">
        <v>35902</v>
      </c>
      <c r="B203" s="13" t="s">
        <v>912</v>
      </c>
      <c r="C203" s="13" t="s">
        <v>1049</v>
      </c>
      <c r="D203" s="13">
        <v>44039.707499999997</v>
      </c>
      <c r="E203" s="13">
        <v>0</v>
      </c>
      <c r="F203" s="13">
        <v>71563464</v>
      </c>
      <c r="G203" s="34">
        <v>76217940</v>
      </c>
      <c r="H203" s="34">
        <v>78703540</v>
      </c>
      <c r="I203" s="35">
        <v>3.3000000000000002E-2</v>
      </c>
      <c r="J203" s="13">
        <v>0</v>
      </c>
      <c r="K203" s="13">
        <v>0</v>
      </c>
      <c r="L203" s="13">
        <v>0</v>
      </c>
      <c r="M203" s="13">
        <v>3.3000000000000002E-2</v>
      </c>
      <c r="N203" s="13">
        <v>0</v>
      </c>
      <c r="O203" s="13">
        <v>0</v>
      </c>
      <c r="P203" s="13">
        <v>73897273</v>
      </c>
      <c r="Q203" s="36">
        <v>0.93</v>
      </c>
      <c r="R203" s="36">
        <v>0.92310000000000003</v>
      </c>
      <c r="S203" s="36">
        <v>0.91639999999999999</v>
      </c>
      <c r="T203" s="36">
        <v>0.82469999999999999</v>
      </c>
      <c r="U203" s="37">
        <v>0.91639999999999999</v>
      </c>
      <c r="V203" s="36">
        <f t="shared" si="6"/>
        <v>0</v>
      </c>
      <c r="W203" s="13">
        <f t="shared" si="7"/>
        <v>0</v>
      </c>
    </row>
    <row r="204" spans="1:23" x14ac:dyDescent="0.25">
      <c r="A204" s="45">
        <v>35903</v>
      </c>
      <c r="B204" s="13" t="s">
        <v>911</v>
      </c>
      <c r="C204" s="13" t="s">
        <v>1049</v>
      </c>
      <c r="D204" s="13">
        <v>44040.735763888886</v>
      </c>
      <c r="E204" s="13">
        <v>0</v>
      </c>
      <c r="F204" s="13">
        <v>71265133</v>
      </c>
      <c r="G204" s="34">
        <v>77208590</v>
      </c>
      <c r="H204" s="34">
        <v>78289150</v>
      </c>
      <c r="I204" s="35">
        <v>1.4E-2</v>
      </c>
      <c r="J204" s="13">
        <v>0</v>
      </c>
      <c r="K204" s="13">
        <v>0</v>
      </c>
      <c r="L204" s="13">
        <v>0</v>
      </c>
      <c r="M204" s="13">
        <v>1.4E-2</v>
      </c>
      <c r="N204" s="13">
        <v>0</v>
      </c>
      <c r="O204" s="13">
        <v>0</v>
      </c>
      <c r="P204" s="13">
        <v>72262512</v>
      </c>
      <c r="Q204" s="36">
        <v>0.93</v>
      </c>
      <c r="R204" s="36">
        <v>0.93</v>
      </c>
      <c r="S204" s="36">
        <v>0.91639999999999999</v>
      </c>
      <c r="T204" s="36">
        <v>0.82469999999999999</v>
      </c>
      <c r="U204" s="37">
        <v>0.91639999999999999</v>
      </c>
      <c r="V204" s="36">
        <f t="shared" si="6"/>
        <v>0</v>
      </c>
      <c r="W204" s="13">
        <f t="shared" si="7"/>
        <v>0</v>
      </c>
    </row>
    <row r="205" spans="1:23" x14ac:dyDescent="0.25">
      <c r="A205" s="45">
        <v>36901</v>
      </c>
      <c r="B205" s="13" t="s">
        <v>910</v>
      </c>
      <c r="C205" s="13" t="s">
        <v>1049</v>
      </c>
      <c r="D205" s="13">
        <v>44041.719305555554</v>
      </c>
      <c r="E205" s="13">
        <v>46035870</v>
      </c>
      <c r="F205" s="13">
        <v>599355994</v>
      </c>
      <c r="G205" s="34">
        <v>579909403</v>
      </c>
      <c r="H205" s="34">
        <v>571450125</v>
      </c>
      <c r="I205" s="35">
        <v>-1.4999999999999999E-2</v>
      </c>
      <c r="J205" s="13">
        <v>0</v>
      </c>
      <c r="K205" s="13">
        <v>0</v>
      </c>
      <c r="L205" s="13">
        <v>0</v>
      </c>
      <c r="M205" s="13">
        <v>-1.4999999999999999E-2</v>
      </c>
      <c r="N205" s="13">
        <v>52768420</v>
      </c>
      <c r="O205" s="13">
        <v>6732550</v>
      </c>
      <c r="P205" s="13">
        <v>598017130</v>
      </c>
      <c r="Q205" s="36">
        <v>0.93</v>
      </c>
      <c r="R205" s="36">
        <v>0.93</v>
      </c>
      <c r="S205" s="36">
        <v>0.91639999999999999</v>
      </c>
      <c r="T205" s="36">
        <v>0.82469999999999999</v>
      </c>
      <c r="U205" s="37">
        <v>0.91639999999999999</v>
      </c>
      <c r="V205" s="36">
        <f t="shared" si="6"/>
        <v>0</v>
      </c>
      <c r="W205" s="13">
        <f t="shared" si="7"/>
        <v>0</v>
      </c>
    </row>
    <row r="206" spans="1:23" x14ac:dyDescent="0.25">
      <c r="A206" s="45">
        <v>36903</v>
      </c>
      <c r="B206" s="13" t="s">
        <v>908</v>
      </c>
      <c r="C206" s="13" t="s">
        <v>1049</v>
      </c>
      <c r="D206" s="13">
        <v>44036.564849537041</v>
      </c>
      <c r="E206" s="13">
        <v>30939470</v>
      </c>
      <c r="F206" s="13">
        <v>316121670</v>
      </c>
      <c r="G206" s="34">
        <v>306306350</v>
      </c>
      <c r="H206" s="34">
        <v>318305958</v>
      </c>
      <c r="I206" s="35">
        <v>3.9E-2</v>
      </c>
      <c r="J206" s="13">
        <v>0</v>
      </c>
      <c r="K206" s="13">
        <v>0</v>
      </c>
      <c r="L206" s="13">
        <v>0</v>
      </c>
      <c r="M206" s="13">
        <v>3.9E-2</v>
      </c>
      <c r="N206" s="13">
        <v>30876110</v>
      </c>
      <c r="O206" s="13">
        <v>-63360</v>
      </c>
      <c r="P206" s="13">
        <v>327230376</v>
      </c>
      <c r="Q206" s="36">
        <v>0.93</v>
      </c>
      <c r="R206" s="36">
        <v>0.92079999999999995</v>
      </c>
      <c r="S206" s="36">
        <v>0.91639999999999999</v>
      </c>
      <c r="T206" s="36">
        <v>0.82469999999999999</v>
      </c>
      <c r="U206" s="37">
        <v>0.91639999999999999</v>
      </c>
      <c r="V206" s="36">
        <f t="shared" si="6"/>
        <v>0</v>
      </c>
      <c r="W206" s="13">
        <f t="shared" si="7"/>
        <v>0</v>
      </c>
    </row>
    <row r="207" spans="1:23" x14ac:dyDescent="0.25">
      <c r="A207" s="45">
        <v>37901</v>
      </c>
      <c r="B207" s="13" t="s">
        <v>907</v>
      </c>
      <c r="C207" s="13" t="s">
        <v>1049</v>
      </c>
      <c r="D207" s="13">
        <v>44039.707499999997</v>
      </c>
      <c r="E207" s="13">
        <v>0</v>
      </c>
      <c r="F207" s="13">
        <v>150919219</v>
      </c>
      <c r="G207" s="34">
        <v>160975500</v>
      </c>
      <c r="H207" s="34">
        <v>171544823</v>
      </c>
      <c r="I207" s="35">
        <v>6.6000000000000003E-2</v>
      </c>
      <c r="J207" s="13">
        <v>0</v>
      </c>
      <c r="K207" s="13">
        <v>0</v>
      </c>
      <c r="L207" s="13">
        <v>0</v>
      </c>
      <c r="M207" s="13">
        <v>6.6000000000000003E-2</v>
      </c>
      <c r="N207" s="13">
        <v>0</v>
      </c>
      <c r="O207" s="13">
        <v>0</v>
      </c>
      <c r="P207" s="13">
        <v>160828267</v>
      </c>
      <c r="Q207" s="36">
        <v>0.93</v>
      </c>
      <c r="R207" s="36">
        <v>0.89449999999999996</v>
      </c>
      <c r="S207" s="36">
        <v>0.91639999999999999</v>
      </c>
      <c r="T207" s="36">
        <v>0.82469999999999999</v>
      </c>
      <c r="U207" s="37">
        <v>0.89449999999999996</v>
      </c>
      <c r="V207" s="36">
        <f t="shared" si="6"/>
        <v>0</v>
      </c>
      <c r="W207" s="13">
        <f t="shared" si="7"/>
        <v>0</v>
      </c>
    </row>
    <row r="208" spans="1:23" x14ac:dyDescent="0.25">
      <c r="A208" s="45">
        <v>37904</v>
      </c>
      <c r="B208" s="13" t="s">
        <v>906</v>
      </c>
      <c r="C208" s="13" t="s">
        <v>1050</v>
      </c>
      <c r="D208" s="13">
        <v>44056.655081018522</v>
      </c>
      <c r="E208" s="13">
        <v>0</v>
      </c>
      <c r="F208" s="13">
        <v>1313329698</v>
      </c>
      <c r="G208" s="34">
        <v>1295357527</v>
      </c>
      <c r="H208" s="34">
        <v>1447665893</v>
      </c>
      <c r="I208" s="35">
        <v>0.11799999999999999</v>
      </c>
      <c r="J208" s="13">
        <v>0</v>
      </c>
      <c r="K208" s="13">
        <v>0</v>
      </c>
      <c r="L208" s="13">
        <v>0</v>
      </c>
      <c r="M208" s="13">
        <v>0.11799999999999999</v>
      </c>
      <c r="N208" s="13">
        <v>0</v>
      </c>
      <c r="O208" s="13">
        <v>0</v>
      </c>
      <c r="P208" s="13">
        <v>1467751235</v>
      </c>
      <c r="Q208" s="36">
        <v>0.93</v>
      </c>
      <c r="R208" s="36">
        <v>0.85289999999999999</v>
      </c>
      <c r="S208" s="36">
        <v>0.91639999999999999</v>
      </c>
      <c r="T208" s="36">
        <v>0.82469999999999999</v>
      </c>
      <c r="U208" s="37">
        <v>0.85289999999999999</v>
      </c>
      <c r="V208" s="36">
        <f t="shared" si="6"/>
        <v>0</v>
      </c>
      <c r="W208" s="13">
        <f t="shared" si="7"/>
        <v>0</v>
      </c>
    </row>
    <row r="209" spans="1:23" x14ac:dyDescent="0.25">
      <c r="A209" s="45">
        <v>37907</v>
      </c>
      <c r="B209" s="13" t="s">
        <v>905</v>
      </c>
      <c r="C209" s="13" t="s">
        <v>1049</v>
      </c>
      <c r="D209" s="13">
        <v>44041.719305555554</v>
      </c>
      <c r="E209" s="13">
        <v>0</v>
      </c>
      <c r="F209" s="13">
        <v>462279967</v>
      </c>
      <c r="G209" s="34">
        <v>441073489</v>
      </c>
      <c r="H209" s="34">
        <v>476050237</v>
      </c>
      <c r="I209" s="35">
        <v>7.9000000000000001E-2</v>
      </c>
      <c r="J209" s="13">
        <v>0</v>
      </c>
      <c r="K209" s="13">
        <v>0</v>
      </c>
      <c r="L209" s="13">
        <v>0</v>
      </c>
      <c r="M209" s="13">
        <v>7.9000000000000001E-2</v>
      </c>
      <c r="N209" s="13">
        <v>0</v>
      </c>
      <c r="O209" s="13">
        <v>0</v>
      </c>
      <c r="P209" s="13">
        <v>498938370</v>
      </c>
      <c r="Q209" s="36">
        <v>0.93</v>
      </c>
      <c r="R209" s="36">
        <v>0.88319999999999999</v>
      </c>
      <c r="S209" s="36">
        <v>0.91639999999999999</v>
      </c>
      <c r="T209" s="36">
        <v>0.82469999999999999</v>
      </c>
      <c r="U209" s="37">
        <v>0.88319999999999999</v>
      </c>
      <c r="V209" s="36">
        <f t="shared" si="6"/>
        <v>0</v>
      </c>
      <c r="W209" s="13">
        <f t="shared" si="7"/>
        <v>0</v>
      </c>
    </row>
    <row r="210" spans="1:23" x14ac:dyDescent="0.25">
      <c r="A210" s="45">
        <v>37908</v>
      </c>
      <c r="B210" s="13" t="s">
        <v>904</v>
      </c>
      <c r="C210" s="13" t="s">
        <v>1049</v>
      </c>
      <c r="D210" s="13">
        <v>44039.707499999997</v>
      </c>
      <c r="E210" s="13">
        <v>0</v>
      </c>
      <c r="F210" s="13">
        <v>70276931</v>
      </c>
      <c r="G210" s="34">
        <v>73261134</v>
      </c>
      <c r="H210" s="34">
        <v>78437262</v>
      </c>
      <c r="I210" s="35">
        <v>7.0999999999999994E-2</v>
      </c>
      <c r="J210" s="13">
        <v>0</v>
      </c>
      <c r="K210" s="13">
        <v>0</v>
      </c>
      <c r="L210" s="13">
        <v>0</v>
      </c>
      <c r="M210" s="13">
        <v>7.0999999999999994E-2</v>
      </c>
      <c r="N210" s="13">
        <v>0</v>
      </c>
      <c r="O210" s="13">
        <v>0</v>
      </c>
      <c r="P210" s="13">
        <v>75242216</v>
      </c>
      <c r="Q210" s="36">
        <v>0.93</v>
      </c>
      <c r="R210" s="36">
        <v>0.89029999999999998</v>
      </c>
      <c r="S210" s="36">
        <v>0.91639999999999999</v>
      </c>
      <c r="T210" s="36">
        <v>0.82469999999999999</v>
      </c>
      <c r="U210" s="37">
        <v>0.89029999999999998</v>
      </c>
      <c r="V210" s="36">
        <f t="shared" si="6"/>
        <v>0</v>
      </c>
      <c r="W210" s="13">
        <f t="shared" si="7"/>
        <v>0</v>
      </c>
    </row>
    <row r="211" spans="1:23" x14ac:dyDescent="0.25">
      <c r="A211" s="45">
        <v>37909</v>
      </c>
      <c r="B211" s="13" t="s">
        <v>903</v>
      </c>
      <c r="C211" s="13" t="s">
        <v>1049</v>
      </c>
      <c r="D211" s="13">
        <v>44041.719305555554</v>
      </c>
      <c r="E211" s="13">
        <v>0</v>
      </c>
      <c r="F211" s="13">
        <v>96326764</v>
      </c>
      <c r="G211" s="34">
        <v>100026655</v>
      </c>
      <c r="H211" s="34">
        <v>99474683</v>
      </c>
      <c r="I211" s="35">
        <v>-6.0000000000000001E-3</v>
      </c>
      <c r="J211" s="13">
        <v>0</v>
      </c>
      <c r="K211" s="13">
        <v>0</v>
      </c>
      <c r="L211" s="13">
        <v>0</v>
      </c>
      <c r="M211" s="13">
        <v>-6.0000000000000001E-3</v>
      </c>
      <c r="N211" s="13">
        <v>0</v>
      </c>
      <c r="O211" s="13">
        <v>0</v>
      </c>
      <c r="P211" s="13">
        <v>95795209</v>
      </c>
      <c r="Q211" s="36">
        <v>0.93</v>
      </c>
      <c r="R211" s="36">
        <v>0.93</v>
      </c>
      <c r="S211" s="36">
        <v>0.91639999999999999</v>
      </c>
      <c r="T211" s="36">
        <v>0.82469999999999999</v>
      </c>
      <c r="U211" s="37">
        <v>0.91639999999999999</v>
      </c>
      <c r="V211" s="36">
        <f t="shared" si="6"/>
        <v>0</v>
      </c>
      <c r="W211" s="13">
        <f t="shared" si="7"/>
        <v>0</v>
      </c>
    </row>
    <row r="212" spans="1:23" x14ac:dyDescent="0.25">
      <c r="A212" s="45">
        <v>38901</v>
      </c>
      <c r="B212" s="13" t="s">
        <v>902</v>
      </c>
      <c r="C212" s="13" t="s">
        <v>1049</v>
      </c>
      <c r="D212" s="13">
        <v>44039.707499999997</v>
      </c>
      <c r="E212" s="13">
        <v>0</v>
      </c>
      <c r="F212" s="13">
        <v>422277417</v>
      </c>
      <c r="G212" s="34">
        <v>436741876</v>
      </c>
      <c r="H212" s="34">
        <v>476725703</v>
      </c>
      <c r="I212" s="35">
        <v>9.1999999999999998E-2</v>
      </c>
      <c r="J212" s="13">
        <v>0</v>
      </c>
      <c r="K212" s="13">
        <v>0</v>
      </c>
      <c r="L212" s="13">
        <v>0</v>
      </c>
      <c r="M212" s="13">
        <v>9.1999999999999998E-2</v>
      </c>
      <c r="N212" s="13">
        <v>0</v>
      </c>
      <c r="O212" s="13">
        <v>0</v>
      </c>
      <c r="P212" s="13">
        <v>460937019</v>
      </c>
      <c r="Q212" s="36">
        <v>0.93</v>
      </c>
      <c r="R212" s="36">
        <v>0.87319999999999998</v>
      </c>
      <c r="S212" s="36">
        <v>0.91639999999999999</v>
      </c>
      <c r="T212" s="36">
        <v>0.82469999999999999</v>
      </c>
      <c r="U212" s="37">
        <v>0.87319999999999998</v>
      </c>
      <c r="V212" s="36">
        <f t="shared" si="6"/>
        <v>0</v>
      </c>
      <c r="W212" s="13">
        <f t="shared" si="7"/>
        <v>0</v>
      </c>
    </row>
    <row r="213" spans="1:23" x14ac:dyDescent="0.25">
      <c r="A213" s="45">
        <v>39902</v>
      </c>
      <c r="B213" s="13" t="s">
        <v>901</v>
      </c>
      <c r="C213" s="13" t="s">
        <v>1049</v>
      </c>
      <c r="D213" s="13">
        <v>44040.735763888886</v>
      </c>
      <c r="E213" s="13">
        <v>0</v>
      </c>
      <c r="F213" s="13">
        <v>398815588</v>
      </c>
      <c r="G213" s="34">
        <v>411906801</v>
      </c>
      <c r="H213" s="34">
        <v>399684010</v>
      </c>
      <c r="I213" s="35">
        <v>-0.03</v>
      </c>
      <c r="J213" s="13">
        <v>0</v>
      </c>
      <c r="K213" s="13">
        <v>0</v>
      </c>
      <c r="L213" s="13">
        <v>0</v>
      </c>
      <c r="M213" s="13">
        <v>-0.03</v>
      </c>
      <c r="N213" s="13">
        <v>0</v>
      </c>
      <c r="O213" s="13">
        <v>0</v>
      </c>
      <c r="P213" s="13">
        <v>386981261</v>
      </c>
      <c r="Q213" s="36">
        <v>0.93</v>
      </c>
      <c r="R213" s="36">
        <v>0.93</v>
      </c>
      <c r="S213" s="36">
        <v>0.91639999999999999</v>
      </c>
      <c r="T213" s="36">
        <v>0.82469999999999999</v>
      </c>
      <c r="U213" s="37">
        <v>0.91639999999999999</v>
      </c>
      <c r="V213" s="36">
        <f t="shared" si="6"/>
        <v>0</v>
      </c>
      <c r="W213" s="13">
        <f t="shared" si="7"/>
        <v>0</v>
      </c>
    </row>
    <row r="214" spans="1:23" x14ac:dyDescent="0.25">
      <c r="A214" s="45">
        <v>39903</v>
      </c>
      <c r="B214" s="13" t="s">
        <v>900</v>
      </c>
      <c r="C214" s="13" t="s">
        <v>1049</v>
      </c>
      <c r="D214" s="13">
        <v>44036.564849537041</v>
      </c>
      <c r="E214" s="13">
        <v>0</v>
      </c>
      <c r="F214" s="13">
        <v>143436993</v>
      </c>
      <c r="G214" s="34">
        <v>151138890</v>
      </c>
      <c r="H214" s="34">
        <v>163658170</v>
      </c>
      <c r="I214" s="35">
        <v>8.3000000000000004E-2</v>
      </c>
      <c r="J214" s="13">
        <v>0</v>
      </c>
      <c r="K214" s="13">
        <v>0</v>
      </c>
      <c r="L214" s="13">
        <v>0</v>
      </c>
      <c r="M214" s="13">
        <v>8.3000000000000004E-2</v>
      </c>
      <c r="N214" s="13">
        <v>0</v>
      </c>
      <c r="O214" s="13">
        <v>0</v>
      </c>
      <c r="P214" s="13">
        <v>155318302</v>
      </c>
      <c r="Q214" s="36">
        <v>0.93</v>
      </c>
      <c r="R214" s="36">
        <v>0.88029999999999997</v>
      </c>
      <c r="S214" s="36">
        <v>0.91639999999999999</v>
      </c>
      <c r="T214" s="36">
        <v>0.82469999999999999</v>
      </c>
      <c r="U214" s="37">
        <v>0.88029999999999997</v>
      </c>
      <c r="V214" s="36">
        <f t="shared" si="6"/>
        <v>0</v>
      </c>
      <c r="W214" s="13">
        <f t="shared" si="7"/>
        <v>0</v>
      </c>
    </row>
    <row r="215" spans="1:23" x14ac:dyDescent="0.25">
      <c r="A215" s="45">
        <v>39904</v>
      </c>
      <c r="B215" s="13" t="s">
        <v>899</v>
      </c>
      <c r="C215" s="13" t="s">
        <v>1049</v>
      </c>
      <c r="D215" s="13">
        <v>44041.719305555554</v>
      </c>
      <c r="E215" s="13">
        <v>0</v>
      </c>
      <c r="F215" s="13">
        <v>135185184</v>
      </c>
      <c r="G215" s="34">
        <v>136369440</v>
      </c>
      <c r="H215" s="34">
        <v>136936550</v>
      </c>
      <c r="I215" s="35">
        <v>4.0000000000000001E-3</v>
      </c>
      <c r="J215" s="13">
        <v>0</v>
      </c>
      <c r="K215" s="13">
        <v>0</v>
      </c>
      <c r="L215" s="13">
        <v>0</v>
      </c>
      <c r="M215" s="13">
        <v>4.0000000000000001E-3</v>
      </c>
      <c r="N215" s="13">
        <v>0</v>
      </c>
      <c r="O215" s="13">
        <v>0</v>
      </c>
      <c r="P215" s="13">
        <v>135747369</v>
      </c>
      <c r="Q215" s="36">
        <v>0.93</v>
      </c>
      <c r="R215" s="36">
        <v>0.93</v>
      </c>
      <c r="S215" s="36">
        <v>0.91639999999999999</v>
      </c>
      <c r="T215" s="36">
        <v>0.82469999999999999</v>
      </c>
      <c r="U215" s="37">
        <v>0.91639999999999999</v>
      </c>
      <c r="V215" s="36">
        <f t="shared" si="6"/>
        <v>0</v>
      </c>
      <c r="W215" s="13">
        <f t="shared" si="7"/>
        <v>0</v>
      </c>
    </row>
    <row r="216" spans="1:23" x14ac:dyDescent="0.25">
      <c r="A216" s="45">
        <v>39905</v>
      </c>
      <c r="B216" s="13" t="s">
        <v>411</v>
      </c>
      <c r="C216" s="13" t="s">
        <v>1049</v>
      </c>
      <c r="D216" s="13">
        <v>44036.564849537041</v>
      </c>
      <c r="E216" s="13">
        <v>0</v>
      </c>
      <c r="F216" s="13">
        <v>86787823</v>
      </c>
      <c r="G216" s="34">
        <v>86787823</v>
      </c>
      <c r="H216" s="34">
        <v>89489460</v>
      </c>
      <c r="I216" s="35">
        <v>3.1E-2</v>
      </c>
      <c r="J216" s="13">
        <v>0</v>
      </c>
      <c r="K216" s="13">
        <v>0</v>
      </c>
      <c r="L216" s="13">
        <v>0</v>
      </c>
      <c r="M216" s="13">
        <v>3.1E-2</v>
      </c>
      <c r="N216" s="13">
        <v>0</v>
      </c>
      <c r="O216" s="13">
        <v>0</v>
      </c>
      <c r="P216" s="13">
        <v>89489460</v>
      </c>
      <c r="Q216" s="36">
        <v>0.93</v>
      </c>
      <c r="R216" s="36">
        <v>0.9244</v>
      </c>
      <c r="S216" s="36">
        <v>0.91639999999999999</v>
      </c>
      <c r="T216" s="36">
        <v>0.82469999999999999</v>
      </c>
      <c r="U216" s="37">
        <v>0.91639999999999999</v>
      </c>
      <c r="V216" s="36">
        <f t="shared" si="6"/>
        <v>0</v>
      </c>
      <c r="W216" s="13">
        <f t="shared" si="7"/>
        <v>0</v>
      </c>
    </row>
    <row r="217" spans="1:23" x14ac:dyDescent="0.25">
      <c r="A217" s="45">
        <v>40901</v>
      </c>
      <c r="B217" s="13" t="s">
        <v>898</v>
      </c>
      <c r="C217" s="13" t="s">
        <v>1049</v>
      </c>
      <c r="D217" s="13">
        <v>44041.719305555554</v>
      </c>
      <c r="E217" s="13">
        <v>0</v>
      </c>
      <c r="F217" s="13">
        <v>56277375</v>
      </c>
      <c r="G217" s="34">
        <v>57290675</v>
      </c>
      <c r="H217" s="34">
        <v>54640329</v>
      </c>
      <c r="I217" s="35">
        <v>-4.5999999999999999E-2</v>
      </c>
      <c r="J217" s="13">
        <v>0</v>
      </c>
      <c r="K217" s="13">
        <v>0</v>
      </c>
      <c r="L217" s="13">
        <v>0</v>
      </c>
      <c r="M217" s="13">
        <v>-4.5999999999999999E-2</v>
      </c>
      <c r="N217" s="13">
        <v>0</v>
      </c>
      <c r="O217" s="13">
        <v>0</v>
      </c>
      <c r="P217" s="13">
        <v>53673906</v>
      </c>
      <c r="Q217" s="36">
        <v>0.93</v>
      </c>
      <c r="R217" s="36">
        <v>0.93</v>
      </c>
      <c r="S217" s="36">
        <v>0.91639999999999999</v>
      </c>
      <c r="T217" s="36">
        <v>0.82469999999999999</v>
      </c>
      <c r="U217" s="37">
        <v>0.91639999999999999</v>
      </c>
      <c r="V217" s="36">
        <f t="shared" si="6"/>
        <v>0</v>
      </c>
      <c r="W217" s="13">
        <f t="shared" si="7"/>
        <v>0</v>
      </c>
    </row>
    <row r="218" spans="1:23" x14ac:dyDescent="0.25">
      <c r="A218" s="45">
        <v>40902</v>
      </c>
      <c r="B218" s="13" t="s">
        <v>897</v>
      </c>
      <c r="C218" s="13" t="s">
        <v>1049</v>
      </c>
      <c r="D218" s="13">
        <v>44041.719305555554</v>
      </c>
      <c r="E218" s="13">
        <v>0</v>
      </c>
      <c r="F218" s="13">
        <v>454937965</v>
      </c>
      <c r="G218" s="34">
        <v>435431822</v>
      </c>
      <c r="H218" s="34">
        <v>430156850</v>
      </c>
      <c r="I218" s="35">
        <v>-1.2E-2</v>
      </c>
      <c r="J218" s="13">
        <v>0</v>
      </c>
      <c r="K218" s="13">
        <v>0</v>
      </c>
      <c r="L218" s="13">
        <v>0</v>
      </c>
      <c r="M218" s="13">
        <v>-1.2E-2</v>
      </c>
      <c r="N218" s="13">
        <v>0</v>
      </c>
      <c r="O218" s="13">
        <v>0</v>
      </c>
      <c r="P218" s="13">
        <v>449426689</v>
      </c>
      <c r="Q218" s="36">
        <v>0.93</v>
      </c>
      <c r="R218" s="36">
        <v>0.93</v>
      </c>
      <c r="S218" s="36">
        <v>0.91639999999999999</v>
      </c>
      <c r="T218" s="36">
        <v>0.82469999999999999</v>
      </c>
      <c r="U218" s="37">
        <v>0.91639999999999999</v>
      </c>
      <c r="V218" s="36">
        <f t="shared" si="6"/>
        <v>0</v>
      </c>
      <c r="W218" s="13">
        <f t="shared" si="7"/>
        <v>0</v>
      </c>
    </row>
    <row r="219" spans="1:23" x14ac:dyDescent="0.25">
      <c r="A219" s="45">
        <v>41901</v>
      </c>
      <c r="B219" s="13" t="s">
        <v>896</v>
      </c>
      <c r="C219" s="13" t="s">
        <v>1049</v>
      </c>
      <c r="D219" s="13">
        <v>44039.707499999997</v>
      </c>
      <c r="E219" s="13">
        <v>0</v>
      </c>
      <c r="F219" s="13">
        <v>137384260</v>
      </c>
      <c r="G219" s="34">
        <v>140674430</v>
      </c>
      <c r="H219" s="34">
        <v>141416910</v>
      </c>
      <c r="I219" s="35">
        <v>5.0000000000000001E-3</v>
      </c>
      <c r="J219" s="13">
        <v>0</v>
      </c>
      <c r="K219" s="13">
        <v>0</v>
      </c>
      <c r="L219" s="13">
        <v>0</v>
      </c>
      <c r="M219" s="13">
        <v>5.0000000000000001E-3</v>
      </c>
      <c r="N219" s="13">
        <v>0</v>
      </c>
      <c r="O219" s="13">
        <v>0</v>
      </c>
      <c r="P219" s="13">
        <v>138109374</v>
      </c>
      <c r="Q219" s="36">
        <v>0.93</v>
      </c>
      <c r="R219" s="36">
        <v>0.93</v>
      </c>
      <c r="S219" s="36">
        <v>0.91639999999999999</v>
      </c>
      <c r="T219" s="36">
        <v>0.82469999999999999</v>
      </c>
      <c r="U219" s="37">
        <v>0.91639999999999999</v>
      </c>
      <c r="V219" s="36">
        <f t="shared" si="6"/>
        <v>0</v>
      </c>
      <c r="W219" s="13">
        <f t="shared" si="7"/>
        <v>0</v>
      </c>
    </row>
    <row r="220" spans="1:23" x14ac:dyDescent="0.25">
      <c r="A220" s="45">
        <v>41902</v>
      </c>
      <c r="B220" s="13" t="s">
        <v>895</v>
      </c>
      <c r="C220" s="13" t="s">
        <v>1049</v>
      </c>
      <c r="D220" s="13">
        <v>44040.735763888886</v>
      </c>
      <c r="E220" s="13">
        <v>6362530</v>
      </c>
      <c r="F220" s="13">
        <v>255590617</v>
      </c>
      <c r="G220" s="34">
        <v>253420926</v>
      </c>
      <c r="H220" s="34">
        <v>247577152</v>
      </c>
      <c r="I220" s="35">
        <v>-2.3E-2</v>
      </c>
      <c r="J220" s="13">
        <v>0</v>
      </c>
      <c r="K220" s="13">
        <v>0</v>
      </c>
      <c r="L220" s="13">
        <v>0</v>
      </c>
      <c r="M220" s="13">
        <v>-2.3E-2</v>
      </c>
      <c r="N220" s="13">
        <v>6437020</v>
      </c>
      <c r="O220" s="13">
        <v>74490</v>
      </c>
      <c r="P220" s="13">
        <v>249918018</v>
      </c>
      <c r="Q220" s="36">
        <v>0.93</v>
      </c>
      <c r="R220" s="36">
        <v>0.93</v>
      </c>
      <c r="S220" s="36">
        <v>0.91639999999999999</v>
      </c>
      <c r="T220" s="36">
        <v>0.82469999999999999</v>
      </c>
      <c r="U220" s="37">
        <v>0.91639999999999999</v>
      </c>
      <c r="V220" s="36">
        <f t="shared" si="6"/>
        <v>0</v>
      </c>
      <c r="W220" s="13">
        <f t="shared" si="7"/>
        <v>0</v>
      </c>
    </row>
    <row r="221" spans="1:23" x14ac:dyDescent="0.25">
      <c r="A221" s="45">
        <v>42901</v>
      </c>
      <c r="B221" s="13" t="s">
        <v>894</v>
      </c>
      <c r="C221" s="13" t="s">
        <v>1049</v>
      </c>
      <c r="D221" s="13">
        <v>44041.719305555554</v>
      </c>
      <c r="E221" s="13">
        <v>0</v>
      </c>
      <c r="F221" s="13">
        <v>208442827</v>
      </c>
      <c r="G221" s="34">
        <v>216733428</v>
      </c>
      <c r="H221" s="34">
        <v>218197108</v>
      </c>
      <c r="I221" s="35">
        <v>7.0000000000000001E-3</v>
      </c>
      <c r="J221" s="13">
        <v>0</v>
      </c>
      <c r="K221" s="13">
        <v>0</v>
      </c>
      <c r="L221" s="13">
        <v>0</v>
      </c>
      <c r="M221" s="13">
        <v>7.0000000000000001E-3</v>
      </c>
      <c r="N221" s="13">
        <v>0</v>
      </c>
      <c r="O221" s="13">
        <v>0</v>
      </c>
      <c r="P221" s="13">
        <v>209850518</v>
      </c>
      <c r="Q221" s="36">
        <v>0.93</v>
      </c>
      <c r="R221" s="36">
        <v>0.93</v>
      </c>
      <c r="S221" s="36">
        <v>0.91639999999999999</v>
      </c>
      <c r="T221" s="36">
        <v>0.82469999999999999</v>
      </c>
      <c r="U221" s="37">
        <v>0.91639999999999999</v>
      </c>
      <c r="V221" s="36">
        <f t="shared" si="6"/>
        <v>0</v>
      </c>
      <c r="W221" s="13">
        <f t="shared" si="7"/>
        <v>0</v>
      </c>
    </row>
    <row r="222" spans="1:23" x14ac:dyDescent="0.25">
      <c r="A222" s="45">
        <v>42903</v>
      </c>
      <c r="B222" s="13" t="s">
        <v>893</v>
      </c>
      <c r="C222" s="13" t="s">
        <v>1049</v>
      </c>
      <c r="D222" s="13">
        <v>44041.719305555554</v>
      </c>
      <c r="E222" s="13">
        <v>0</v>
      </c>
      <c r="F222" s="13">
        <v>113989370</v>
      </c>
      <c r="G222" s="34">
        <v>116120680</v>
      </c>
      <c r="H222" s="34">
        <v>110235800</v>
      </c>
      <c r="I222" s="35">
        <v>-5.0999999999999997E-2</v>
      </c>
      <c r="J222" s="13">
        <v>0</v>
      </c>
      <c r="K222" s="13">
        <v>0</v>
      </c>
      <c r="L222" s="13">
        <v>0</v>
      </c>
      <c r="M222" s="13">
        <v>-5.0999999999999997E-2</v>
      </c>
      <c r="N222" s="13">
        <v>0</v>
      </c>
      <c r="O222" s="13">
        <v>0</v>
      </c>
      <c r="P222" s="13">
        <v>108212503</v>
      </c>
      <c r="Q222" s="36">
        <v>0.93</v>
      </c>
      <c r="R222" s="36">
        <v>0.93</v>
      </c>
      <c r="S222" s="36">
        <v>0.91639999999999999</v>
      </c>
      <c r="T222" s="36">
        <v>0.82469999999999999</v>
      </c>
      <c r="U222" s="37">
        <v>0.91639999999999999</v>
      </c>
      <c r="V222" s="36">
        <f t="shared" si="6"/>
        <v>0</v>
      </c>
      <c r="W222" s="13">
        <f t="shared" si="7"/>
        <v>0</v>
      </c>
    </row>
    <row r="223" spans="1:23" x14ac:dyDescent="0.25">
      <c r="A223" s="45">
        <v>42905</v>
      </c>
      <c r="B223" s="13" t="s">
        <v>892</v>
      </c>
      <c r="C223" s="13" t="s">
        <v>1049</v>
      </c>
      <c r="D223" s="13">
        <v>44041.719305555554</v>
      </c>
      <c r="E223" s="13">
        <v>0</v>
      </c>
      <c r="F223" s="13">
        <v>147674452</v>
      </c>
      <c r="G223" s="34">
        <v>149689783</v>
      </c>
      <c r="H223" s="34">
        <v>133352463</v>
      </c>
      <c r="I223" s="35">
        <v>-0.109</v>
      </c>
      <c r="J223" s="13">
        <v>0</v>
      </c>
      <c r="K223" s="13">
        <v>0</v>
      </c>
      <c r="L223" s="13">
        <v>0</v>
      </c>
      <c r="M223" s="13">
        <v>-0.109</v>
      </c>
      <c r="N223" s="13">
        <v>0</v>
      </c>
      <c r="O223" s="13">
        <v>0</v>
      </c>
      <c r="P223" s="13">
        <v>131557088</v>
      </c>
      <c r="Q223" s="36">
        <v>0.93</v>
      </c>
      <c r="R223" s="36">
        <v>0.93</v>
      </c>
      <c r="S223" s="36">
        <v>0.91639999999999999</v>
      </c>
      <c r="T223" s="36">
        <v>0.82469999999999999</v>
      </c>
      <c r="U223" s="37">
        <v>0.91639999999999999</v>
      </c>
      <c r="V223" s="36">
        <f t="shared" si="6"/>
        <v>0</v>
      </c>
      <c r="W223" s="13">
        <f t="shared" si="7"/>
        <v>0</v>
      </c>
    </row>
    <row r="224" spans="1:23" x14ac:dyDescent="0.25">
      <c r="A224" s="45">
        <v>43901</v>
      </c>
      <c r="B224" s="13" t="s">
        <v>891</v>
      </c>
      <c r="C224" s="13" t="s">
        <v>1049</v>
      </c>
      <c r="D224" s="13">
        <v>44041.719305555554</v>
      </c>
      <c r="E224" s="13">
        <v>0</v>
      </c>
      <c r="F224" s="13">
        <v>14914531576</v>
      </c>
      <c r="G224" s="34">
        <v>15167078396</v>
      </c>
      <c r="H224" s="34">
        <v>16000000000</v>
      </c>
      <c r="I224" s="35">
        <v>5.5E-2</v>
      </c>
      <c r="J224" s="13">
        <v>0</v>
      </c>
      <c r="K224" s="13">
        <v>0</v>
      </c>
      <c r="L224" s="13">
        <v>0</v>
      </c>
      <c r="M224" s="13">
        <v>5.5E-2</v>
      </c>
      <c r="N224" s="13">
        <v>0</v>
      </c>
      <c r="O224" s="13">
        <v>0</v>
      </c>
      <c r="P224" s="13">
        <v>15733584213</v>
      </c>
      <c r="Q224" s="36">
        <v>0.93</v>
      </c>
      <c r="R224" s="36">
        <v>0.90359999999999996</v>
      </c>
      <c r="S224" s="36">
        <v>0.91639999999999999</v>
      </c>
      <c r="T224" s="36">
        <v>0.82469999999999999</v>
      </c>
      <c r="U224" s="37">
        <v>0.90359999999999996</v>
      </c>
      <c r="V224" s="36">
        <f t="shared" si="6"/>
        <v>0</v>
      </c>
      <c r="W224" s="13">
        <f t="shared" si="7"/>
        <v>0</v>
      </c>
    </row>
    <row r="225" spans="1:23" x14ac:dyDescent="0.25">
      <c r="A225" s="45">
        <v>43902</v>
      </c>
      <c r="B225" s="13" t="s">
        <v>890</v>
      </c>
      <c r="C225" s="13" t="s">
        <v>1049</v>
      </c>
      <c r="D225" s="13">
        <v>44043.305833333332</v>
      </c>
      <c r="E225" s="13">
        <v>0</v>
      </c>
      <c r="F225" s="13">
        <v>1497033117</v>
      </c>
      <c r="G225" s="34">
        <v>1552271463</v>
      </c>
      <c r="H225" s="34">
        <v>1769280696</v>
      </c>
      <c r="I225" s="35">
        <v>0.14000000000000001</v>
      </c>
      <c r="J225" s="13">
        <v>0</v>
      </c>
      <c r="K225" s="13">
        <v>0</v>
      </c>
      <c r="L225" s="13">
        <v>0</v>
      </c>
      <c r="M225" s="13">
        <v>0.14000000000000001</v>
      </c>
      <c r="N225" s="13">
        <v>0</v>
      </c>
      <c r="O225" s="13">
        <v>0</v>
      </c>
      <c r="P225" s="13">
        <v>1706319969</v>
      </c>
      <c r="Q225" s="36">
        <v>0.93</v>
      </c>
      <c r="R225" s="36">
        <v>0.83630000000000004</v>
      </c>
      <c r="S225" s="36">
        <v>0.91639999999999999</v>
      </c>
      <c r="T225" s="36">
        <v>0.82469999999999999</v>
      </c>
      <c r="U225" s="37">
        <v>0.83630000000000004</v>
      </c>
      <c r="V225" s="36">
        <f t="shared" si="6"/>
        <v>0</v>
      </c>
      <c r="W225" s="13">
        <f t="shared" si="7"/>
        <v>0</v>
      </c>
    </row>
    <row r="226" spans="1:23" x14ac:dyDescent="0.25">
      <c r="A226" s="45">
        <v>43903</v>
      </c>
      <c r="B226" s="13" t="s">
        <v>889</v>
      </c>
      <c r="C226" s="13" t="s">
        <v>1049</v>
      </c>
      <c r="D226" s="13">
        <v>44043.305833333332</v>
      </c>
      <c r="E226" s="13">
        <v>0</v>
      </c>
      <c r="F226" s="13">
        <v>1564841087</v>
      </c>
      <c r="G226" s="34">
        <v>1625062899</v>
      </c>
      <c r="H226" s="34">
        <v>1792272300</v>
      </c>
      <c r="I226" s="35">
        <v>0.10299999999999999</v>
      </c>
      <c r="J226" s="13">
        <v>0</v>
      </c>
      <c r="K226" s="13">
        <v>0</v>
      </c>
      <c r="L226" s="13">
        <v>0</v>
      </c>
      <c r="M226" s="13">
        <v>0.10299999999999999</v>
      </c>
      <c r="N226" s="13">
        <v>0</v>
      </c>
      <c r="O226" s="13">
        <v>0</v>
      </c>
      <c r="P226" s="13">
        <v>1725854018</v>
      </c>
      <c r="Q226" s="36">
        <v>0.93</v>
      </c>
      <c r="R226" s="36">
        <v>0.86429999999999996</v>
      </c>
      <c r="S226" s="36">
        <v>0.91639999999999999</v>
      </c>
      <c r="T226" s="36">
        <v>0.82469999999999999</v>
      </c>
      <c r="U226" s="37">
        <v>0.86429999999999996</v>
      </c>
      <c r="V226" s="36">
        <f t="shared" si="6"/>
        <v>0</v>
      </c>
      <c r="W226" s="13">
        <f t="shared" si="7"/>
        <v>0</v>
      </c>
    </row>
    <row r="227" spans="1:23" x14ac:dyDescent="0.25">
      <c r="A227" s="45">
        <v>43904</v>
      </c>
      <c r="B227" s="13" t="s">
        <v>888</v>
      </c>
      <c r="C227" s="13" t="s">
        <v>1049</v>
      </c>
      <c r="D227" s="13">
        <v>44043.305833333332</v>
      </c>
      <c r="E227" s="13">
        <v>0</v>
      </c>
      <c r="F227" s="13">
        <v>692018916</v>
      </c>
      <c r="G227" s="34">
        <v>724426062</v>
      </c>
      <c r="H227" s="34">
        <v>799600000</v>
      </c>
      <c r="I227" s="35">
        <v>0.104</v>
      </c>
      <c r="J227" s="13">
        <v>0</v>
      </c>
      <c r="K227" s="13">
        <v>0</v>
      </c>
      <c r="L227" s="13">
        <v>0</v>
      </c>
      <c r="M227" s="13">
        <v>0.104</v>
      </c>
      <c r="N227" s="13">
        <v>0</v>
      </c>
      <c r="O227" s="13">
        <v>0</v>
      </c>
      <c r="P227" s="13">
        <v>763829953</v>
      </c>
      <c r="Q227" s="36">
        <v>0.93</v>
      </c>
      <c r="R227" s="36">
        <v>0.86360000000000003</v>
      </c>
      <c r="S227" s="36">
        <v>0.91639999999999999</v>
      </c>
      <c r="T227" s="36">
        <v>0.82469999999999999</v>
      </c>
      <c r="U227" s="37">
        <v>0.86360000000000003</v>
      </c>
      <c r="V227" s="36">
        <f t="shared" si="6"/>
        <v>0</v>
      </c>
      <c r="W227" s="13">
        <f t="shared" si="7"/>
        <v>0</v>
      </c>
    </row>
    <row r="228" spans="1:23" x14ac:dyDescent="0.25">
      <c r="A228" s="45">
        <v>43905</v>
      </c>
      <c r="B228" s="13" t="s">
        <v>887</v>
      </c>
      <c r="C228" s="13" t="s">
        <v>1049</v>
      </c>
      <c r="D228" s="13">
        <v>44039.707499999997</v>
      </c>
      <c r="E228" s="13">
        <v>0</v>
      </c>
      <c r="F228" s="13">
        <v>41199505358</v>
      </c>
      <c r="G228" s="34">
        <v>41636434472</v>
      </c>
      <c r="H228" s="34">
        <v>44006793459</v>
      </c>
      <c r="I228" s="35">
        <v>5.7000000000000002E-2</v>
      </c>
      <c r="J228" s="13">
        <v>0</v>
      </c>
      <c r="K228" s="13">
        <v>0</v>
      </c>
      <c r="L228" s="13">
        <v>0</v>
      </c>
      <c r="M228" s="13">
        <v>5.7000000000000002E-2</v>
      </c>
      <c r="N228" s="13">
        <v>0</v>
      </c>
      <c r="O228" s="13">
        <v>0</v>
      </c>
      <c r="P228" s="13">
        <v>43544990004</v>
      </c>
      <c r="Q228" s="36">
        <v>0.93</v>
      </c>
      <c r="R228" s="36">
        <v>0.90190000000000003</v>
      </c>
      <c r="S228" s="36">
        <v>0.91639999999999999</v>
      </c>
      <c r="T228" s="36">
        <v>0.82469999999999999</v>
      </c>
      <c r="U228" s="37">
        <v>0.90190000000000003</v>
      </c>
      <c r="V228" s="36">
        <f t="shared" si="6"/>
        <v>0</v>
      </c>
      <c r="W228" s="13">
        <f t="shared" si="7"/>
        <v>0</v>
      </c>
    </row>
    <row r="229" spans="1:23" x14ac:dyDescent="0.25">
      <c r="A229" s="45">
        <v>43907</v>
      </c>
      <c r="B229" s="13" t="s">
        <v>886</v>
      </c>
      <c r="C229" s="13" t="s">
        <v>1049</v>
      </c>
      <c r="D229" s="13">
        <v>44039.707499999997</v>
      </c>
      <c r="E229" s="13">
        <v>0</v>
      </c>
      <c r="F229" s="13">
        <v>16457153448</v>
      </c>
      <c r="G229" s="34">
        <v>17073042551</v>
      </c>
      <c r="H229" s="34">
        <v>17415493537</v>
      </c>
      <c r="I229" s="35">
        <v>0.02</v>
      </c>
      <c r="J229" s="13">
        <v>0</v>
      </c>
      <c r="K229" s="13">
        <v>0</v>
      </c>
      <c r="L229" s="13">
        <v>0</v>
      </c>
      <c r="M229" s="13">
        <v>0.02</v>
      </c>
      <c r="N229" s="13">
        <v>0</v>
      </c>
      <c r="O229" s="13">
        <v>0</v>
      </c>
      <c r="P229" s="13">
        <v>16787250934</v>
      </c>
      <c r="Q229" s="36">
        <v>0.93</v>
      </c>
      <c r="R229" s="36">
        <v>0.93</v>
      </c>
      <c r="S229" s="36">
        <v>0.91639999999999999</v>
      </c>
      <c r="T229" s="36">
        <v>0.82469999999999999</v>
      </c>
      <c r="U229" s="37">
        <v>0.91639999999999999</v>
      </c>
      <c r="V229" s="36">
        <f t="shared" si="6"/>
        <v>0</v>
      </c>
      <c r="W229" s="13">
        <f t="shared" si="7"/>
        <v>0</v>
      </c>
    </row>
    <row r="230" spans="1:23" x14ac:dyDescent="0.25">
      <c r="A230" s="45">
        <v>43910</v>
      </c>
      <c r="B230" s="13" t="s">
        <v>884</v>
      </c>
      <c r="C230" s="13" t="s">
        <v>1049</v>
      </c>
      <c r="D230" s="13">
        <v>44043.305833333332</v>
      </c>
      <c r="E230" s="13">
        <v>0</v>
      </c>
      <c r="F230" s="13">
        <v>56620232474</v>
      </c>
      <c r="G230" s="34">
        <v>58695151118</v>
      </c>
      <c r="H230" s="34">
        <v>60260000000</v>
      </c>
      <c r="I230" s="35">
        <v>2.7E-2</v>
      </c>
      <c r="J230" s="13">
        <v>0</v>
      </c>
      <c r="K230" s="13">
        <v>0</v>
      </c>
      <c r="L230" s="13">
        <v>0</v>
      </c>
      <c r="M230" s="13">
        <v>2.7E-2</v>
      </c>
      <c r="N230" s="13">
        <v>0</v>
      </c>
      <c r="O230" s="13">
        <v>0</v>
      </c>
      <c r="P230" s="13">
        <v>58129762747</v>
      </c>
      <c r="Q230" s="36">
        <v>0.93</v>
      </c>
      <c r="R230" s="36">
        <v>0.9284</v>
      </c>
      <c r="S230" s="36">
        <v>0.91639999999999999</v>
      </c>
      <c r="T230" s="36">
        <v>0.82469999999999999</v>
      </c>
      <c r="U230" s="37">
        <v>0.91639999999999999</v>
      </c>
      <c r="V230" s="36">
        <f t="shared" si="6"/>
        <v>0</v>
      </c>
      <c r="W230" s="13">
        <f t="shared" si="7"/>
        <v>0</v>
      </c>
    </row>
    <row r="231" spans="1:23" x14ac:dyDescent="0.25">
      <c r="A231" s="45">
        <v>43911</v>
      </c>
      <c r="B231" s="13" t="s">
        <v>883</v>
      </c>
      <c r="C231" s="13" t="s">
        <v>1049</v>
      </c>
      <c r="D231" s="13">
        <v>44041.719305555554</v>
      </c>
      <c r="E231" s="13">
        <v>0</v>
      </c>
      <c r="F231" s="13">
        <v>1474817241</v>
      </c>
      <c r="G231" s="34">
        <v>1526498234</v>
      </c>
      <c r="H231" s="34">
        <v>1750000000</v>
      </c>
      <c r="I231" s="35">
        <v>0.14599999999999999</v>
      </c>
      <c r="J231" s="13">
        <v>0</v>
      </c>
      <c r="K231" s="13">
        <v>0</v>
      </c>
      <c r="L231" s="13">
        <v>0</v>
      </c>
      <c r="M231" s="13">
        <v>0.14599999999999999</v>
      </c>
      <c r="N231" s="13">
        <v>0</v>
      </c>
      <c r="O231" s="13">
        <v>0</v>
      </c>
      <c r="P231" s="13">
        <v>1690752150</v>
      </c>
      <c r="Q231" s="36">
        <v>0.93</v>
      </c>
      <c r="R231" s="36">
        <v>0.83150000000000002</v>
      </c>
      <c r="S231" s="36">
        <v>0.91639999999999999</v>
      </c>
      <c r="T231" s="36">
        <v>0.82469999999999999</v>
      </c>
      <c r="U231" s="37">
        <v>0.83150000000000002</v>
      </c>
      <c r="V231" s="36">
        <f t="shared" si="6"/>
        <v>0</v>
      </c>
      <c r="W231" s="13">
        <f t="shared" si="7"/>
        <v>0</v>
      </c>
    </row>
    <row r="232" spans="1:23" x14ac:dyDescent="0.25">
      <c r="A232" s="45">
        <v>43912</v>
      </c>
      <c r="B232" s="13" t="s">
        <v>882</v>
      </c>
      <c r="C232" s="13" t="s">
        <v>1049</v>
      </c>
      <c r="D232" s="13">
        <v>44039.707499999997</v>
      </c>
      <c r="E232" s="13">
        <v>0</v>
      </c>
      <c r="F232" s="13">
        <v>9731467136</v>
      </c>
      <c r="G232" s="34">
        <v>9808311240</v>
      </c>
      <c r="H232" s="34">
        <v>10941904170</v>
      </c>
      <c r="I232" s="35">
        <v>0.11600000000000001</v>
      </c>
      <c r="J232" s="13">
        <v>0</v>
      </c>
      <c r="K232" s="13">
        <v>0</v>
      </c>
      <c r="L232" s="13">
        <v>0</v>
      </c>
      <c r="M232" s="13">
        <v>0.11600000000000001</v>
      </c>
      <c r="N232" s="13">
        <v>0</v>
      </c>
      <c r="O232" s="13">
        <v>0</v>
      </c>
      <c r="P232" s="13">
        <v>10856178829</v>
      </c>
      <c r="Q232" s="36">
        <v>0.93</v>
      </c>
      <c r="R232" s="36">
        <v>0.85440000000000005</v>
      </c>
      <c r="S232" s="36">
        <v>0.91639999999999999</v>
      </c>
      <c r="T232" s="36">
        <v>0.82469999999999999</v>
      </c>
      <c r="U232" s="37">
        <v>0.85440000000000005</v>
      </c>
      <c r="V232" s="36">
        <f t="shared" si="6"/>
        <v>0</v>
      </c>
      <c r="W232" s="13">
        <f t="shared" si="7"/>
        <v>0</v>
      </c>
    </row>
    <row r="233" spans="1:23" x14ac:dyDescent="0.25">
      <c r="A233" s="45">
        <v>43914</v>
      </c>
      <c r="B233" s="13" t="s">
        <v>175</v>
      </c>
      <c r="C233" s="13" t="s">
        <v>1049</v>
      </c>
      <c r="D233" s="13">
        <v>44041.719305555554</v>
      </c>
      <c r="E233" s="13">
        <v>0</v>
      </c>
      <c r="F233" s="13">
        <v>6955351640</v>
      </c>
      <c r="G233" s="34">
        <v>7181890958</v>
      </c>
      <c r="H233" s="34">
        <v>7505000000</v>
      </c>
      <c r="I233" s="35">
        <v>4.4999999999999998E-2</v>
      </c>
      <c r="J233" s="13">
        <v>0</v>
      </c>
      <c r="K233" s="13">
        <v>0</v>
      </c>
      <c r="L233" s="13">
        <v>0</v>
      </c>
      <c r="M233" s="13">
        <v>4.4999999999999998E-2</v>
      </c>
      <c r="N233" s="13">
        <v>0</v>
      </c>
      <c r="O233" s="13">
        <v>0</v>
      </c>
      <c r="P233" s="13">
        <v>7268268812</v>
      </c>
      <c r="Q233" s="36">
        <v>0.93</v>
      </c>
      <c r="R233" s="36">
        <v>0.91220000000000001</v>
      </c>
      <c r="S233" s="36">
        <v>0.91639999999999999</v>
      </c>
      <c r="T233" s="36">
        <v>0.82469999999999999</v>
      </c>
      <c r="U233" s="37">
        <v>0.91220000000000001</v>
      </c>
      <c r="V233" s="36">
        <f t="shared" si="6"/>
        <v>0</v>
      </c>
      <c r="W233" s="13">
        <f t="shared" si="7"/>
        <v>0</v>
      </c>
    </row>
    <row r="234" spans="1:23" x14ac:dyDescent="0.25">
      <c r="A234" s="45">
        <v>43917</v>
      </c>
      <c r="B234" s="13" t="s">
        <v>881</v>
      </c>
      <c r="C234" s="13" t="s">
        <v>1049</v>
      </c>
      <c r="D234" s="13">
        <v>44043.305833333332</v>
      </c>
      <c r="E234" s="13">
        <v>0</v>
      </c>
      <c r="F234" s="13">
        <v>298273102</v>
      </c>
      <c r="G234" s="34">
        <v>313878060</v>
      </c>
      <c r="H234" s="34">
        <v>337793741</v>
      </c>
      <c r="I234" s="35">
        <v>7.5999999999999998E-2</v>
      </c>
      <c r="J234" s="13">
        <v>0</v>
      </c>
      <c r="K234" s="13">
        <v>0</v>
      </c>
      <c r="L234" s="13">
        <v>0</v>
      </c>
      <c r="M234" s="13">
        <v>7.5999999999999998E-2</v>
      </c>
      <c r="N234" s="13">
        <v>0</v>
      </c>
      <c r="O234" s="13">
        <v>0</v>
      </c>
      <c r="P234" s="13">
        <v>320999776</v>
      </c>
      <c r="Q234" s="36">
        <v>0.93</v>
      </c>
      <c r="R234" s="36">
        <v>0.88570000000000004</v>
      </c>
      <c r="S234" s="36">
        <v>0.91639999999999999</v>
      </c>
      <c r="T234" s="36">
        <v>0.82469999999999999</v>
      </c>
      <c r="U234" s="37">
        <v>0.88570000000000004</v>
      </c>
      <c r="V234" s="36">
        <f t="shared" si="6"/>
        <v>0</v>
      </c>
      <c r="W234" s="13">
        <f t="shared" si="7"/>
        <v>0</v>
      </c>
    </row>
    <row r="235" spans="1:23" x14ac:dyDescent="0.25">
      <c r="A235" s="45">
        <v>43918</v>
      </c>
      <c r="B235" s="13" t="s">
        <v>880</v>
      </c>
      <c r="C235" s="13" t="s">
        <v>1049</v>
      </c>
      <c r="D235" s="13">
        <v>44041.719305555554</v>
      </c>
      <c r="E235" s="13">
        <v>0</v>
      </c>
      <c r="F235" s="13">
        <v>1051680933</v>
      </c>
      <c r="G235" s="34">
        <v>1095518193</v>
      </c>
      <c r="H235" s="34">
        <v>1231504567</v>
      </c>
      <c r="I235" s="35">
        <v>0.124</v>
      </c>
      <c r="J235" s="13">
        <v>0</v>
      </c>
      <c r="K235" s="13">
        <v>0</v>
      </c>
      <c r="L235" s="13">
        <v>0</v>
      </c>
      <c r="M235" s="13">
        <v>0.124</v>
      </c>
      <c r="N235" s="13">
        <v>0</v>
      </c>
      <c r="O235" s="13">
        <v>0</v>
      </c>
      <c r="P235" s="13">
        <v>1182225800</v>
      </c>
      <c r="Q235" s="36">
        <v>0.93</v>
      </c>
      <c r="R235" s="36">
        <v>0.84789999999999999</v>
      </c>
      <c r="S235" s="36">
        <v>0.91639999999999999</v>
      </c>
      <c r="T235" s="36">
        <v>0.82469999999999999</v>
      </c>
      <c r="U235" s="37">
        <v>0.84789999999999999</v>
      </c>
      <c r="V235" s="36">
        <f t="shared" si="6"/>
        <v>0</v>
      </c>
      <c r="W235" s="13">
        <f t="shared" si="7"/>
        <v>0</v>
      </c>
    </row>
    <row r="236" spans="1:23" x14ac:dyDescent="0.25">
      <c r="A236" s="45">
        <v>43919</v>
      </c>
      <c r="B236" s="13" t="s">
        <v>879</v>
      </c>
      <c r="C236" s="13" t="s">
        <v>1049</v>
      </c>
      <c r="D236" s="13">
        <v>44040.404618055552</v>
      </c>
      <c r="E236" s="13">
        <v>0</v>
      </c>
      <c r="F236" s="13">
        <v>2793462549</v>
      </c>
      <c r="G236" s="34">
        <v>3027440655</v>
      </c>
      <c r="H236" s="34">
        <v>3080000000</v>
      </c>
      <c r="I236" s="35">
        <v>1.7000000000000001E-2</v>
      </c>
      <c r="J236" s="13">
        <v>0</v>
      </c>
      <c r="K236" s="13">
        <v>0</v>
      </c>
      <c r="L236" s="13">
        <v>0</v>
      </c>
      <c r="M236" s="13">
        <v>1.7000000000000001E-2</v>
      </c>
      <c r="N236" s="13">
        <v>6804000</v>
      </c>
      <c r="O236" s="13">
        <v>6804000</v>
      </c>
      <c r="P236" s="13">
        <v>2848763804</v>
      </c>
      <c r="Q236" s="36">
        <v>0.93</v>
      </c>
      <c r="R236" s="36">
        <v>0.93</v>
      </c>
      <c r="S236" s="36">
        <v>0.91639999999999999</v>
      </c>
      <c r="T236" s="36">
        <v>0.82469999999999999</v>
      </c>
      <c r="U236" s="37">
        <v>0.91639999999999999</v>
      </c>
      <c r="V236" s="36">
        <f t="shared" si="6"/>
        <v>0</v>
      </c>
      <c r="W236" s="13">
        <f t="shared" si="7"/>
        <v>0</v>
      </c>
    </row>
    <row r="237" spans="1:23" x14ac:dyDescent="0.25">
      <c r="A237" s="45">
        <v>44902</v>
      </c>
      <c r="B237" s="13" t="s">
        <v>878</v>
      </c>
      <c r="C237" s="13" t="s">
        <v>1049</v>
      </c>
      <c r="D237" s="13">
        <v>44043.639282407406</v>
      </c>
      <c r="E237" s="13">
        <v>0</v>
      </c>
      <c r="F237" s="13">
        <v>202221356</v>
      </c>
      <c r="G237" s="34">
        <v>189702552</v>
      </c>
      <c r="H237" s="34">
        <v>201952128</v>
      </c>
      <c r="I237" s="35">
        <v>6.5000000000000002E-2</v>
      </c>
      <c r="J237" s="13">
        <v>0</v>
      </c>
      <c r="K237" s="13">
        <v>0</v>
      </c>
      <c r="L237" s="13">
        <v>0</v>
      </c>
      <c r="M237" s="13">
        <v>6.5000000000000002E-2</v>
      </c>
      <c r="N237" s="13">
        <v>0</v>
      </c>
      <c r="O237" s="13">
        <v>0</v>
      </c>
      <c r="P237" s="13">
        <v>215279303</v>
      </c>
      <c r="Q237" s="36">
        <v>0.93</v>
      </c>
      <c r="R237" s="36">
        <v>0.89539999999999997</v>
      </c>
      <c r="S237" s="36">
        <v>0.91639999999999999</v>
      </c>
      <c r="T237" s="36">
        <v>0.82469999999999999</v>
      </c>
      <c r="U237" s="37">
        <v>0.89539999999999997</v>
      </c>
      <c r="V237" s="36">
        <f t="shared" si="6"/>
        <v>0</v>
      </c>
      <c r="W237" s="13">
        <f t="shared" si="7"/>
        <v>0</v>
      </c>
    </row>
    <row r="238" spans="1:23" x14ac:dyDescent="0.25">
      <c r="A238" s="45">
        <v>45902</v>
      </c>
      <c r="B238" s="13" t="s">
        <v>877</v>
      </c>
      <c r="C238" s="13" t="s">
        <v>1049</v>
      </c>
      <c r="D238" s="13">
        <v>44039.707499999997</v>
      </c>
      <c r="E238" s="13">
        <v>0</v>
      </c>
      <c r="F238" s="13">
        <v>1205545922</v>
      </c>
      <c r="G238" s="34">
        <v>1257444319</v>
      </c>
      <c r="H238" s="34">
        <v>1316632960</v>
      </c>
      <c r="I238" s="35">
        <v>4.7E-2</v>
      </c>
      <c r="J238" s="13">
        <v>0</v>
      </c>
      <c r="K238" s="13">
        <v>0</v>
      </c>
      <c r="L238" s="13">
        <v>0</v>
      </c>
      <c r="M238" s="13">
        <v>4.7E-2</v>
      </c>
      <c r="N238" s="13">
        <v>0</v>
      </c>
      <c r="O238" s="13">
        <v>0</v>
      </c>
      <c r="P238" s="13">
        <v>1262291675</v>
      </c>
      <c r="Q238" s="36">
        <v>0.93</v>
      </c>
      <c r="R238" s="36">
        <v>0.9103</v>
      </c>
      <c r="S238" s="36">
        <v>0.91639999999999999</v>
      </c>
      <c r="T238" s="36">
        <v>0.82469999999999999</v>
      </c>
      <c r="U238" s="37">
        <v>0.9103</v>
      </c>
      <c r="V238" s="36">
        <f t="shared" si="6"/>
        <v>0</v>
      </c>
      <c r="W238" s="13">
        <f t="shared" si="7"/>
        <v>0</v>
      </c>
    </row>
    <row r="239" spans="1:23" x14ac:dyDescent="0.25">
      <c r="A239" s="45">
        <v>45903</v>
      </c>
      <c r="B239" s="13" t="s">
        <v>876</v>
      </c>
      <c r="C239" s="13" t="s">
        <v>1049</v>
      </c>
      <c r="D239" s="13">
        <v>44036.564849537041</v>
      </c>
      <c r="E239" s="13">
        <v>0</v>
      </c>
      <c r="F239" s="13">
        <v>908535889</v>
      </c>
      <c r="G239" s="34">
        <v>858964851</v>
      </c>
      <c r="H239" s="34">
        <v>872300346</v>
      </c>
      <c r="I239" s="35">
        <v>1.6E-2</v>
      </c>
      <c r="J239" s="13">
        <v>0</v>
      </c>
      <c r="K239" s="13">
        <v>0</v>
      </c>
      <c r="L239" s="13">
        <v>0</v>
      </c>
      <c r="M239" s="13">
        <v>1.6E-2</v>
      </c>
      <c r="N239" s="13">
        <v>0</v>
      </c>
      <c r="O239" s="13">
        <v>0</v>
      </c>
      <c r="P239" s="13">
        <v>922640978</v>
      </c>
      <c r="Q239" s="36">
        <v>0.93</v>
      </c>
      <c r="R239" s="36">
        <v>0.93</v>
      </c>
      <c r="S239" s="36">
        <v>0.91639999999999999</v>
      </c>
      <c r="T239" s="36">
        <v>0.82469999999999999</v>
      </c>
      <c r="U239" s="37">
        <v>0.91639999999999999</v>
      </c>
      <c r="V239" s="36">
        <f t="shared" si="6"/>
        <v>0</v>
      </c>
      <c r="W239" s="13">
        <f t="shared" si="7"/>
        <v>0</v>
      </c>
    </row>
    <row r="240" spans="1:23" x14ac:dyDescent="0.25">
      <c r="A240" s="45">
        <v>45905</v>
      </c>
      <c r="B240" s="13" t="s">
        <v>875</v>
      </c>
      <c r="C240" s="13" t="s">
        <v>1049</v>
      </c>
      <c r="D240" s="13">
        <v>44039.707499999997</v>
      </c>
      <c r="E240" s="13">
        <v>0</v>
      </c>
      <c r="F240" s="13">
        <v>412154908</v>
      </c>
      <c r="G240" s="34">
        <v>351297967</v>
      </c>
      <c r="H240" s="34">
        <v>370597553</v>
      </c>
      <c r="I240" s="35">
        <v>5.5E-2</v>
      </c>
      <c r="J240" s="13">
        <v>0</v>
      </c>
      <c r="K240" s="13">
        <v>0</v>
      </c>
      <c r="L240" s="13">
        <v>0</v>
      </c>
      <c r="M240" s="13">
        <v>5.5E-2</v>
      </c>
      <c r="N240" s="13">
        <v>0</v>
      </c>
      <c r="O240" s="13">
        <v>0</v>
      </c>
      <c r="P240" s="13">
        <v>434797849</v>
      </c>
      <c r="Q240" s="36">
        <v>0.93</v>
      </c>
      <c r="R240" s="36">
        <v>0.90359999999999996</v>
      </c>
      <c r="S240" s="36">
        <v>0.91639999999999999</v>
      </c>
      <c r="T240" s="36">
        <v>0.82469999999999999</v>
      </c>
      <c r="U240" s="37">
        <v>0.90359999999999996</v>
      </c>
      <c r="V240" s="36">
        <f t="shared" si="6"/>
        <v>0</v>
      </c>
      <c r="W240" s="13">
        <f t="shared" si="7"/>
        <v>0</v>
      </c>
    </row>
    <row r="241" spans="1:23" x14ac:dyDescent="0.25">
      <c r="A241" s="45">
        <v>46901</v>
      </c>
      <c r="B241" s="13" t="s">
        <v>874</v>
      </c>
      <c r="C241" s="13" t="s">
        <v>1049</v>
      </c>
      <c r="D241" s="13">
        <v>44043.305833333332</v>
      </c>
      <c r="E241" s="13">
        <v>0</v>
      </c>
      <c r="F241" s="13">
        <v>5758410244</v>
      </c>
      <c r="G241" s="34">
        <v>5893596092</v>
      </c>
      <c r="H241" s="34">
        <v>6628361679</v>
      </c>
      <c r="I241" s="35">
        <v>0.125</v>
      </c>
      <c r="J241" s="13">
        <v>0</v>
      </c>
      <c r="K241" s="13">
        <v>0</v>
      </c>
      <c r="L241" s="13">
        <v>0</v>
      </c>
      <c r="M241" s="13">
        <v>0.125</v>
      </c>
      <c r="N241" s="13">
        <v>0</v>
      </c>
      <c r="O241" s="13">
        <v>0</v>
      </c>
      <c r="P241" s="13">
        <v>6476321960</v>
      </c>
      <c r="Q241" s="36">
        <v>0.93</v>
      </c>
      <c r="R241" s="36">
        <v>0.84750000000000003</v>
      </c>
      <c r="S241" s="36">
        <v>0.91639999999999999</v>
      </c>
      <c r="T241" s="36">
        <v>0.82469999999999999</v>
      </c>
      <c r="U241" s="37">
        <v>0.84750000000000003</v>
      </c>
      <c r="V241" s="36">
        <f t="shared" si="6"/>
        <v>0</v>
      </c>
      <c r="W241" s="13">
        <f t="shared" si="7"/>
        <v>0</v>
      </c>
    </row>
    <row r="242" spans="1:23" x14ac:dyDescent="0.25">
      <c r="A242" s="45">
        <v>46902</v>
      </c>
      <c r="B242" s="13" t="s">
        <v>873</v>
      </c>
      <c r="C242" s="13" t="s">
        <v>1049</v>
      </c>
      <c r="D242" s="13">
        <v>44043.528553240743</v>
      </c>
      <c r="E242" s="13">
        <v>2354677474</v>
      </c>
      <c r="F242" s="13">
        <v>19319000150</v>
      </c>
      <c r="G242" s="34">
        <v>18295687528</v>
      </c>
      <c r="H242" s="34">
        <v>20028722349</v>
      </c>
      <c r="I242" s="35">
        <v>9.5000000000000001E-2</v>
      </c>
      <c r="J242" s="13">
        <v>0</v>
      </c>
      <c r="K242" s="13">
        <v>0</v>
      </c>
      <c r="L242" s="13">
        <v>0</v>
      </c>
      <c r="M242" s="13">
        <v>9.5000000000000001E-2</v>
      </c>
      <c r="N242" s="13">
        <v>2458061461</v>
      </c>
      <c r="O242" s="13">
        <v>103383987</v>
      </c>
      <c r="P242" s="13">
        <v>21029307182</v>
      </c>
      <c r="Q242" s="36">
        <v>0.93</v>
      </c>
      <c r="R242" s="36">
        <v>0.87570000000000003</v>
      </c>
      <c r="S242" s="36">
        <v>0.91639999999999999</v>
      </c>
      <c r="T242" s="36">
        <v>0.82469999999999999</v>
      </c>
      <c r="U242" s="37">
        <v>0.87570000000000003</v>
      </c>
      <c r="V242" s="36">
        <f t="shared" si="6"/>
        <v>0</v>
      </c>
      <c r="W242" s="13">
        <f t="shared" si="7"/>
        <v>0</v>
      </c>
    </row>
    <row r="243" spans="1:23" x14ac:dyDescent="0.25">
      <c r="A243" s="45">
        <v>47901</v>
      </c>
      <c r="B243" s="13" t="s">
        <v>872</v>
      </c>
      <c r="C243" s="13" t="s">
        <v>1049</v>
      </c>
      <c r="D243" s="13">
        <v>44039.359756944446</v>
      </c>
      <c r="E243" s="13">
        <v>0</v>
      </c>
      <c r="F243" s="13">
        <v>455452595</v>
      </c>
      <c r="G243" s="34">
        <v>464387448</v>
      </c>
      <c r="H243" s="34">
        <v>491763382</v>
      </c>
      <c r="I243" s="35">
        <v>5.8999999999999997E-2</v>
      </c>
      <c r="J243" s="13">
        <v>0</v>
      </c>
      <c r="K243" s="13">
        <v>0</v>
      </c>
      <c r="L243" s="13">
        <v>0</v>
      </c>
      <c r="M243" s="13">
        <v>5.8999999999999997E-2</v>
      </c>
      <c r="N243" s="13">
        <v>0</v>
      </c>
      <c r="O243" s="13">
        <v>0</v>
      </c>
      <c r="P243" s="13">
        <v>482301814</v>
      </c>
      <c r="Q243" s="36">
        <v>0.93</v>
      </c>
      <c r="R243" s="36">
        <v>0.90010000000000001</v>
      </c>
      <c r="S243" s="36">
        <v>0.91639999999999999</v>
      </c>
      <c r="T243" s="36">
        <v>0.82469999999999999</v>
      </c>
      <c r="U243" s="37">
        <v>0.90010000000000001</v>
      </c>
      <c r="V243" s="36">
        <f t="shared" si="6"/>
        <v>0</v>
      </c>
      <c r="W243" s="13">
        <f t="shared" si="7"/>
        <v>0</v>
      </c>
    </row>
    <row r="244" spans="1:23" x14ac:dyDescent="0.25">
      <c r="A244" s="45">
        <v>47902</v>
      </c>
      <c r="B244" s="13" t="s">
        <v>871</v>
      </c>
      <c r="C244" s="13" t="s">
        <v>1049</v>
      </c>
      <c r="D244" s="13">
        <v>44039.707499999997</v>
      </c>
      <c r="E244" s="13">
        <v>0</v>
      </c>
      <c r="F244" s="13">
        <v>218874176</v>
      </c>
      <c r="G244" s="34">
        <v>235706534</v>
      </c>
      <c r="H244" s="34">
        <v>242098113</v>
      </c>
      <c r="I244" s="35">
        <v>2.7E-2</v>
      </c>
      <c r="J244" s="13">
        <v>0</v>
      </c>
      <c r="K244" s="13">
        <v>0</v>
      </c>
      <c r="L244" s="13">
        <v>0</v>
      </c>
      <c r="M244" s="13">
        <v>2.7E-2</v>
      </c>
      <c r="N244" s="13">
        <v>0</v>
      </c>
      <c r="O244" s="13">
        <v>0</v>
      </c>
      <c r="P244" s="13">
        <v>224809317</v>
      </c>
      <c r="Q244" s="36">
        <v>0.93</v>
      </c>
      <c r="R244" s="36">
        <v>0.92800000000000005</v>
      </c>
      <c r="S244" s="36">
        <v>0.91639999999999999</v>
      </c>
      <c r="T244" s="36">
        <v>0.82469999999999999</v>
      </c>
      <c r="U244" s="37">
        <v>0.91639999999999999</v>
      </c>
      <c r="V244" s="36">
        <f t="shared" si="6"/>
        <v>0</v>
      </c>
      <c r="W244" s="13">
        <f t="shared" si="7"/>
        <v>0</v>
      </c>
    </row>
    <row r="245" spans="1:23" x14ac:dyDescent="0.25">
      <c r="A245" s="45">
        <v>47903</v>
      </c>
      <c r="B245" s="13" t="s">
        <v>870</v>
      </c>
      <c r="C245" s="13" t="s">
        <v>1049</v>
      </c>
      <c r="D245" s="13">
        <v>44041.719305555554</v>
      </c>
      <c r="E245" s="13">
        <v>0</v>
      </c>
      <c r="F245" s="13">
        <v>72547571</v>
      </c>
      <c r="G245" s="34">
        <v>76532687</v>
      </c>
      <c r="H245" s="34">
        <v>87166423</v>
      </c>
      <c r="I245" s="35">
        <v>0.13900000000000001</v>
      </c>
      <c r="J245" s="13">
        <v>0</v>
      </c>
      <c r="K245" s="13">
        <v>0</v>
      </c>
      <c r="L245" s="13">
        <v>0</v>
      </c>
      <c r="M245" s="13">
        <v>0.13900000000000001</v>
      </c>
      <c r="N245" s="13">
        <v>0</v>
      </c>
      <c r="O245" s="13">
        <v>0</v>
      </c>
      <c r="P245" s="13">
        <v>82627600</v>
      </c>
      <c r="Q245" s="36">
        <v>0.93</v>
      </c>
      <c r="R245" s="36">
        <v>0.83689999999999998</v>
      </c>
      <c r="S245" s="36">
        <v>0.91639999999999999</v>
      </c>
      <c r="T245" s="36">
        <v>0.82469999999999999</v>
      </c>
      <c r="U245" s="37">
        <v>0.83689999999999998</v>
      </c>
      <c r="V245" s="36">
        <f t="shared" si="6"/>
        <v>0</v>
      </c>
      <c r="W245" s="13">
        <f t="shared" si="7"/>
        <v>0</v>
      </c>
    </row>
    <row r="246" spans="1:23" x14ac:dyDescent="0.25">
      <c r="A246" s="45">
        <v>47905</v>
      </c>
      <c r="B246" s="13" t="s">
        <v>869</v>
      </c>
      <c r="C246" s="13" t="s">
        <v>1049</v>
      </c>
      <c r="D246" s="13">
        <v>44039.707499999997</v>
      </c>
      <c r="E246" s="13">
        <v>0</v>
      </c>
      <c r="F246" s="13">
        <v>37105709</v>
      </c>
      <c r="G246" s="34">
        <v>38402254</v>
      </c>
      <c r="H246" s="34">
        <v>42076738</v>
      </c>
      <c r="I246" s="35">
        <v>9.6000000000000002E-2</v>
      </c>
      <c r="J246" s="13">
        <v>0</v>
      </c>
      <c r="K246" s="13">
        <v>0</v>
      </c>
      <c r="L246" s="13">
        <v>0</v>
      </c>
      <c r="M246" s="13">
        <v>9.6000000000000002E-2</v>
      </c>
      <c r="N246" s="13">
        <v>0</v>
      </c>
      <c r="O246" s="13">
        <v>0</v>
      </c>
      <c r="P246" s="13">
        <v>40656134</v>
      </c>
      <c r="Q246" s="36">
        <v>0.93</v>
      </c>
      <c r="R246" s="36">
        <v>0.87</v>
      </c>
      <c r="S246" s="36">
        <v>0.91639999999999999</v>
      </c>
      <c r="T246" s="36">
        <v>0.82469999999999999</v>
      </c>
      <c r="U246" s="37">
        <v>0.87</v>
      </c>
      <c r="V246" s="36">
        <f t="shared" si="6"/>
        <v>0</v>
      </c>
      <c r="W246" s="13">
        <f t="shared" si="7"/>
        <v>0</v>
      </c>
    </row>
    <row r="247" spans="1:23" x14ac:dyDescent="0.25">
      <c r="A247" s="45">
        <v>49901</v>
      </c>
      <c r="B247" s="13" t="s">
        <v>866</v>
      </c>
      <c r="C247" s="13" t="s">
        <v>1049</v>
      </c>
      <c r="D247" s="13">
        <v>44043.305833333332</v>
      </c>
      <c r="E247" s="13">
        <v>0</v>
      </c>
      <c r="F247" s="13">
        <v>1261730954</v>
      </c>
      <c r="G247" s="34">
        <v>1171178650</v>
      </c>
      <c r="H247" s="34">
        <v>1263906607</v>
      </c>
      <c r="I247" s="35">
        <v>7.9000000000000001E-2</v>
      </c>
      <c r="J247" s="13">
        <v>0</v>
      </c>
      <c r="K247" s="13">
        <v>0</v>
      </c>
      <c r="L247" s="13">
        <v>0</v>
      </c>
      <c r="M247" s="13">
        <v>7.9000000000000001E-2</v>
      </c>
      <c r="N247" s="13">
        <v>0</v>
      </c>
      <c r="O247" s="13">
        <v>0</v>
      </c>
      <c r="P247" s="13">
        <v>1361628381</v>
      </c>
      <c r="Q247" s="36">
        <v>0.93</v>
      </c>
      <c r="R247" s="36">
        <v>0.88329999999999997</v>
      </c>
      <c r="S247" s="36">
        <v>0.91639999999999999</v>
      </c>
      <c r="T247" s="36">
        <v>0.82469999999999999</v>
      </c>
      <c r="U247" s="37">
        <v>0.88329999999999997</v>
      </c>
      <c r="V247" s="36">
        <f t="shared" si="6"/>
        <v>0</v>
      </c>
      <c r="W247" s="13">
        <f t="shared" si="7"/>
        <v>0</v>
      </c>
    </row>
    <row r="248" spans="1:23" x14ac:dyDescent="0.25">
      <c r="A248" s="45">
        <v>49902</v>
      </c>
      <c r="B248" s="13" t="s">
        <v>865</v>
      </c>
      <c r="C248" s="13" t="s">
        <v>1049</v>
      </c>
      <c r="D248" s="13">
        <v>44043.305833333332</v>
      </c>
      <c r="E248" s="13">
        <v>0</v>
      </c>
      <c r="F248" s="13">
        <v>390123609</v>
      </c>
      <c r="G248" s="34">
        <v>388703900</v>
      </c>
      <c r="H248" s="34">
        <v>413331940</v>
      </c>
      <c r="I248" s="35">
        <v>6.3E-2</v>
      </c>
      <c r="J248" s="13">
        <v>19946960</v>
      </c>
      <c r="K248" s="13">
        <v>0</v>
      </c>
      <c r="L248" s="13">
        <v>19946960</v>
      </c>
      <c r="M248" s="13">
        <v>1.0999999999999999E-2</v>
      </c>
      <c r="N248" s="13">
        <v>0</v>
      </c>
      <c r="O248" s="13">
        <v>0</v>
      </c>
      <c r="P248" s="13">
        <v>414841601</v>
      </c>
      <c r="Q248" s="36">
        <v>0.93</v>
      </c>
      <c r="R248" s="36">
        <v>0.93</v>
      </c>
      <c r="S248" s="36">
        <v>0.91639999999999999</v>
      </c>
      <c r="T248" s="36">
        <v>0.82469999999999999</v>
      </c>
      <c r="U248" s="37">
        <v>0.91639999999999999</v>
      </c>
      <c r="V248" s="36">
        <f t="shared" si="6"/>
        <v>0</v>
      </c>
      <c r="W248" s="13">
        <f t="shared" si="7"/>
        <v>0</v>
      </c>
    </row>
    <row r="249" spans="1:23" x14ac:dyDescent="0.25">
      <c r="A249" s="45">
        <v>49903</v>
      </c>
      <c r="B249" s="13" t="s">
        <v>603</v>
      </c>
      <c r="C249" s="13" t="s">
        <v>1049</v>
      </c>
      <c r="D249" s="13">
        <v>44036.564849537041</v>
      </c>
      <c r="E249" s="13">
        <v>0</v>
      </c>
      <c r="F249" s="13">
        <v>332737849</v>
      </c>
      <c r="G249" s="34">
        <v>345959080</v>
      </c>
      <c r="H249" s="34">
        <v>354818003</v>
      </c>
      <c r="I249" s="35">
        <v>2.5999999999999999E-2</v>
      </c>
      <c r="J249" s="13">
        <v>0</v>
      </c>
      <c r="K249" s="13">
        <v>0</v>
      </c>
      <c r="L249" s="13">
        <v>0</v>
      </c>
      <c r="M249" s="13">
        <v>2.5999999999999999E-2</v>
      </c>
      <c r="N249" s="13">
        <v>0</v>
      </c>
      <c r="O249" s="13">
        <v>0</v>
      </c>
      <c r="P249" s="13">
        <v>341258218</v>
      </c>
      <c r="Q249" s="36">
        <v>0.93</v>
      </c>
      <c r="R249" s="36">
        <v>0.9294</v>
      </c>
      <c r="S249" s="36">
        <v>0.91639999999999999</v>
      </c>
      <c r="T249" s="36">
        <v>0.82469999999999999</v>
      </c>
      <c r="U249" s="37">
        <v>0.91639999999999999</v>
      </c>
      <c r="V249" s="36">
        <f t="shared" si="6"/>
        <v>0</v>
      </c>
      <c r="W249" s="13">
        <f t="shared" si="7"/>
        <v>0</v>
      </c>
    </row>
    <row r="250" spans="1:23" x14ac:dyDescent="0.25">
      <c r="A250" s="45">
        <v>49905</v>
      </c>
      <c r="B250" s="13" t="s">
        <v>864</v>
      </c>
      <c r="C250" s="13" t="s">
        <v>1049</v>
      </c>
      <c r="D250" s="13">
        <v>44036.564849537041</v>
      </c>
      <c r="E250" s="13">
        <v>0</v>
      </c>
      <c r="F250" s="13">
        <v>786655698</v>
      </c>
      <c r="G250" s="34">
        <v>840951059</v>
      </c>
      <c r="H250" s="34">
        <v>939999250</v>
      </c>
      <c r="I250" s="35">
        <v>0.11799999999999999</v>
      </c>
      <c r="J250" s="13">
        <v>0</v>
      </c>
      <c r="K250" s="13">
        <v>0</v>
      </c>
      <c r="L250" s="13">
        <v>0</v>
      </c>
      <c r="M250" s="13">
        <v>0.11799999999999999</v>
      </c>
      <c r="N250" s="13">
        <v>0</v>
      </c>
      <c r="O250" s="13">
        <v>0</v>
      </c>
      <c r="P250" s="13">
        <v>879308918</v>
      </c>
      <c r="Q250" s="36">
        <v>0.93</v>
      </c>
      <c r="R250" s="36">
        <v>0.8528</v>
      </c>
      <c r="S250" s="36">
        <v>0.91639999999999999</v>
      </c>
      <c r="T250" s="36">
        <v>0.82469999999999999</v>
      </c>
      <c r="U250" s="37">
        <v>0.8528</v>
      </c>
      <c r="V250" s="36">
        <f t="shared" si="6"/>
        <v>0</v>
      </c>
      <c r="W250" s="13">
        <f t="shared" si="7"/>
        <v>0</v>
      </c>
    </row>
    <row r="251" spans="1:23" x14ac:dyDescent="0.25">
      <c r="A251" s="45">
        <v>49906</v>
      </c>
      <c r="B251" s="13" t="s">
        <v>863</v>
      </c>
      <c r="C251" s="13" t="s">
        <v>1049</v>
      </c>
      <c r="D251" s="13">
        <v>44043.305833333332</v>
      </c>
      <c r="E251" s="13">
        <v>0</v>
      </c>
      <c r="F251" s="13">
        <v>186233370</v>
      </c>
      <c r="G251" s="34">
        <v>195175352</v>
      </c>
      <c r="H251" s="34">
        <v>195327910</v>
      </c>
      <c r="I251" s="35">
        <v>1E-3</v>
      </c>
      <c r="J251" s="13">
        <v>0</v>
      </c>
      <c r="K251" s="13">
        <v>0</v>
      </c>
      <c r="L251" s="13">
        <v>0</v>
      </c>
      <c r="M251" s="13">
        <v>1E-3</v>
      </c>
      <c r="N251" s="13">
        <v>0</v>
      </c>
      <c r="O251" s="13">
        <v>0</v>
      </c>
      <c r="P251" s="13">
        <v>186378939</v>
      </c>
      <c r="Q251" s="36">
        <v>0.93</v>
      </c>
      <c r="R251" s="36">
        <v>0.93</v>
      </c>
      <c r="S251" s="36">
        <v>0.91639999999999999</v>
      </c>
      <c r="T251" s="36">
        <v>0.82469999999999999</v>
      </c>
      <c r="U251" s="37">
        <v>0.91639999999999999</v>
      </c>
      <c r="V251" s="36">
        <f t="shared" si="6"/>
        <v>0</v>
      </c>
      <c r="W251" s="13">
        <f t="shared" si="7"/>
        <v>0</v>
      </c>
    </row>
    <row r="252" spans="1:23" x14ac:dyDescent="0.25">
      <c r="A252" s="45">
        <v>49907</v>
      </c>
      <c r="B252" s="13" t="s">
        <v>862</v>
      </c>
      <c r="C252" s="13" t="s">
        <v>1049</v>
      </c>
      <c r="D252" s="13">
        <v>44044.394872685189</v>
      </c>
      <c r="E252" s="13">
        <v>0</v>
      </c>
      <c r="F252" s="13">
        <v>362602303</v>
      </c>
      <c r="G252" s="34">
        <v>373466839</v>
      </c>
      <c r="H252" s="34">
        <v>347595636</v>
      </c>
      <c r="I252" s="35">
        <v>-6.9000000000000006E-2</v>
      </c>
      <c r="J252" s="13">
        <v>0</v>
      </c>
      <c r="K252" s="13">
        <v>0</v>
      </c>
      <c r="L252" s="13">
        <v>0</v>
      </c>
      <c r="M252" s="13">
        <v>-6.9000000000000006E-2</v>
      </c>
      <c r="N252" s="13">
        <v>0</v>
      </c>
      <c r="O252" s="13">
        <v>0</v>
      </c>
      <c r="P252" s="13">
        <v>337483720</v>
      </c>
      <c r="Q252" s="36">
        <v>0.93</v>
      </c>
      <c r="R252" s="36">
        <v>0.93</v>
      </c>
      <c r="S252" s="36">
        <v>0.91639999999999999</v>
      </c>
      <c r="T252" s="36">
        <v>0.82469999999999999</v>
      </c>
      <c r="U252" s="37">
        <v>0.91639999999999999</v>
      </c>
      <c r="V252" s="36">
        <f t="shared" si="6"/>
        <v>0</v>
      </c>
      <c r="W252" s="13">
        <f t="shared" si="7"/>
        <v>0</v>
      </c>
    </row>
    <row r="253" spans="1:23" x14ac:dyDescent="0.25">
      <c r="A253" s="45">
        <v>49908</v>
      </c>
      <c r="B253" s="13" t="s">
        <v>861</v>
      </c>
      <c r="C253" s="13" t="s">
        <v>1049</v>
      </c>
      <c r="D253" s="13">
        <v>44039.707499999997</v>
      </c>
      <c r="E253" s="13">
        <v>0</v>
      </c>
      <c r="F253" s="13">
        <v>14360254</v>
      </c>
      <c r="G253" s="34">
        <v>14563038</v>
      </c>
      <c r="H253" s="34">
        <v>13168617</v>
      </c>
      <c r="I253" s="35">
        <v>-9.6000000000000002E-2</v>
      </c>
      <c r="J253" s="13">
        <v>0</v>
      </c>
      <c r="K253" s="13">
        <v>0</v>
      </c>
      <c r="L253" s="13">
        <v>0</v>
      </c>
      <c r="M253" s="13">
        <v>-9.6000000000000002E-2</v>
      </c>
      <c r="N253" s="13">
        <v>0</v>
      </c>
      <c r="O253" s="13">
        <v>0</v>
      </c>
      <c r="P253" s="13">
        <v>12985250</v>
      </c>
      <c r="Q253" s="36">
        <v>0.93</v>
      </c>
      <c r="R253" s="36">
        <v>0.93</v>
      </c>
      <c r="S253" s="36">
        <v>0.91639999999999999</v>
      </c>
      <c r="T253" s="36">
        <v>0.82469999999999999</v>
      </c>
      <c r="U253" s="37">
        <v>0.91639999999999999</v>
      </c>
      <c r="V253" s="36">
        <f t="shared" si="6"/>
        <v>0</v>
      </c>
      <c r="W253" s="13">
        <f t="shared" si="7"/>
        <v>0</v>
      </c>
    </row>
    <row r="254" spans="1:23" x14ac:dyDescent="0.25">
      <c r="A254" s="45">
        <v>49909</v>
      </c>
      <c r="B254" s="13" t="s">
        <v>860</v>
      </c>
      <c r="C254" s="13" t="s">
        <v>1049</v>
      </c>
      <c r="D254" s="13">
        <v>44036.564849537041</v>
      </c>
      <c r="E254" s="13">
        <v>0</v>
      </c>
      <c r="F254" s="13">
        <v>153601403</v>
      </c>
      <c r="G254" s="34">
        <v>158842022</v>
      </c>
      <c r="H254" s="34">
        <v>179594263</v>
      </c>
      <c r="I254" s="35">
        <v>0.13100000000000001</v>
      </c>
      <c r="J254" s="13">
        <v>0</v>
      </c>
      <c r="K254" s="13">
        <v>0</v>
      </c>
      <c r="L254" s="13">
        <v>0</v>
      </c>
      <c r="M254" s="13">
        <v>0.13100000000000001</v>
      </c>
      <c r="N254" s="13">
        <v>0</v>
      </c>
      <c r="O254" s="13">
        <v>0</v>
      </c>
      <c r="P254" s="13">
        <v>173668973</v>
      </c>
      <c r="Q254" s="36">
        <v>0.93</v>
      </c>
      <c r="R254" s="36">
        <v>0.84309999999999996</v>
      </c>
      <c r="S254" s="36">
        <v>0.91639999999999999</v>
      </c>
      <c r="T254" s="36">
        <v>0.82469999999999999</v>
      </c>
      <c r="U254" s="37">
        <v>0.84309999999999996</v>
      </c>
      <c r="V254" s="36">
        <f t="shared" si="6"/>
        <v>0</v>
      </c>
      <c r="W254" s="13">
        <f t="shared" si="7"/>
        <v>0</v>
      </c>
    </row>
    <row r="255" spans="1:23" x14ac:dyDescent="0.25">
      <c r="A255" s="45">
        <v>50901</v>
      </c>
      <c r="B255" s="13" t="s">
        <v>859</v>
      </c>
      <c r="C255" s="13" t="s">
        <v>1049</v>
      </c>
      <c r="D255" s="13">
        <v>44043.305833333332</v>
      </c>
      <c r="E255" s="13">
        <v>0</v>
      </c>
      <c r="F255" s="13">
        <v>109643061</v>
      </c>
      <c r="G255" s="34">
        <v>113897879</v>
      </c>
      <c r="H255" s="34">
        <v>123189261</v>
      </c>
      <c r="I255" s="35">
        <v>8.2000000000000003E-2</v>
      </c>
      <c r="J255" s="13">
        <v>0</v>
      </c>
      <c r="K255" s="13">
        <v>0</v>
      </c>
      <c r="L255" s="13">
        <v>0</v>
      </c>
      <c r="M255" s="13">
        <v>8.2000000000000003E-2</v>
      </c>
      <c r="N255" s="13">
        <v>0</v>
      </c>
      <c r="O255" s="13">
        <v>0</v>
      </c>
      <c r="P255" s="13">
        <v>118587350</v>
      </c>
      <c r="Q255" s="36">
        <v>0.93</v>
      </c>
      <c r="R255" s="36">
        <v>0.88129999999999997</v>
      </c>
      <c r="S255" s="36">
        <v>0.91639999999999999</v>
      </c>
      <c r="T255" s="36">
        <v>0.82469999999999999</v>
      </c>
      <c r="U255" s="37">
        <v>0.88129999999999997</v>
      </c>
      <c r="V255" s="36">
        <f t="shared" si="6"/>
        <v>0</v>
      </c>
      <c r="W255" s="13">
        <f t="shared" si="7"/>
        <v>0</v>
      </c>
    </row>
    <row r="256" spans="1:23" x14ac:dyDescent="0.25">
      <c r="A256" s="45">
        <v>50902</v>
      </c>
      <c r="B256" s="13" t="s">
        <v>858</v>
      </c>
      <c r="C256" s="13" t="s">
        <v>1049</v>
      </c>
      <c r="D256" s="13">
        <v>44036.564849537041</v>
      </c>
      <c r="E256" s="13">
        <v>0</v>
      </c>
      <c r="F256" s="13">
        <v>839121561</v>
      </c>
      <c r="G256" s="34">
        <v>886382550</v>
      </c>
      <c r="H256" s="34">
        <v>941427591</v>
      </c>
      <c r="I256" s="35">
        <v>6.2E-2</v>
      </c>
      <c r="J256" s="13">
        <v>0</v>
      </c>
      <c r="K256" s="13">
        <v>0</v>
      </c>
      <c r="L256" s="13">
        <v>0</v>
      </c>
      <c r="M256" s="13">
        <v>6.2E-2</v>
      </c>
      <c r="N256" s="13">
        <v>0</v>
      </c>
      <c r="O256" s="13">
        <v>0</v>
      </c>
      <c r="P256" s="13">
        <v>891231658</v>
      </c>
      <c r="Q256" s="36">
        <v>0.93</v>
      </c>
      <c r="R256" s="36">
        <v>0.89749999999999996</v>
      </c>
      <c r="S256" s="36">
        <v>0.91639999999999999</v>
      </c>
      <c r="T256" s="36">
        <v>0.82469999999999999</v>
      </c>
      <c r="U256" s="37">
        <v>0.89749999999999996</v>
      </c>
      <c r="V256" s="36">
        <f t="shared" si="6"/>
        <v>0</v>
      </c>
      <c r="W256" s="13">
        <f t="shared" si="7"/>
        <v>0</v>
      </c>
    </row>
    <row r="257" spans="1:23" x14ac:dyDescent="0.25">
      <c r="A257" s="45">
        <v>50904</v>
      </c>
      <c r="B257" s="13" t="s">
        <v>857</v>
      </c>
      <c r="C257" s="13" t="s">
        <v>1049</v>
      </c>
      <c r="D257" s="13">
        <v>44041.719305555554</v>
      </c>
      <c r="E257" s="13">
        <v>0</v>
      </c>
      <c r="F257" s="13">
        <v>77137837</v>
      </c>
      <c r="G257" s="34">
        <v>80131998</v>
      </c>
      <c r="H257" s="34">
        <v>91724063</v>
      </c>
      <c r="I257" s="35">
        <v>0.14499999999999999</v>
      </c>
      <c r="J257" s="13">
        <v>0</v>
      </c>
      <c r="K257" s="13">
        <v>0</v>
      </c>
      <c r="L257" s="13">
        <v>0</v>
      </c>
      <c r="M257" s="13">
        <v>0.14499999999999999</v>
      </c>
      <c r="N257" s="13">
        <v>0</v>
      </c>
      <c r="O257" s="13">
        <v>0</v>
      </c>
      <c r="P257" s="13">
        <v>88296760</v>
      </c>
      <c r="Q257" s="36">
        <v>0.93</v>
      </c>
      <c r="R257" s="36">
        <v>0.8327</v>
      </c>
      <c r="S257" s="36">
        <v>0.91639999999999999</v>
      </c>
      <c r="T257" s="36">
        <v>0.82469999999999999</v>
      </c>
      <c r="U257" s="37">
        <v>0.8327</v>
      </c>
      <c r="V257" s="36">
        <f t="shared" si="6"/>
        <v>0</v>
      </c>
      <c r="W257" s="13">
        <f t="shared" si="7"/>
        <v>0</v>
      </c>
    </row>
    <row r="258" spans="1:23" x14ac:dyDescent="0.25">
      <c r="A258" s="45">
        <v>50909</v>
      </c>
      <c r="B258" s="13" t="s">
        <v>856</v>
      </c>
      <c r="C258" s="13" t="s">
        <v>1049</v>
      </c>
      <c r="D258" s="13">
        <v>44041.719305555554</v>
      </c>
      <c r="E258" s="13">
        <v>0</v>
      </c>
      <c r="F258" s="13">
        <v>96050404</v>
      </c>
      <c r="G258" s="34">
        <v>97480174</v>
      </c>
      <c r="H258" s="34">
        <v>105939609</v>
      </c>
      <c r="I258" s="35">
        <v>8.6999999999999994E-2</v>
      </c>
      <c r="J258" s="13">
        <v>0</v>
      </c>
      <c r="K258" s="13">
        <v>0</v>
      </c>
      <c r="L258" s="13">
        <v>0</v>
      </c>
      <c r="M258" s="13">
        <v>8.6999999999999994E-2</v>
      </c>
      <c r="N258" s="13">
        <v>0</v>
      </c>
      <c r="O258" s="13">
        <v>0</v>
      </c>
      <c r="P258" s="13">
        <v>104385762</v>
      </c>
      <c r="Q258" s="36">
        <v>0.93</v>
      </c>
      <c r="R258" s="36">
        <v>0.87709999999999999</v>
      </c>
      <c r="S258" s="36">
        <v>0.91639999999999999</v>
      </c>
      <c r="T258" s="36">
        <v>0.82469999999999999</v>
      </c>
      <c r="U258" s="37">
        <v>0.87709999999999999</v>
      </c>
      <c r="V258" s="36">
        <f t="shared" ref="V258:V321" si="8">MIN(R258,S258)-U258</f>
        <v>0</v>
      </c>
      <c r="W258" s="13">
        <f t="shared" ref="W258:W321" si="9">V258*(P258/100)</f>
        <v>0</v>
      </c>
    </row>
    <row r="259" spans="1:23" x14ac:dyDescent="0.25">
      <c r="A259" s="45">
        <v>50910</v>
      </c>
      <c r="B259" s="13" t="s">
        <v>855</v>
      </c>
      <c r="C259" s="13" t="s">
        <v>1049</v>
      </c>
      <c r="D259" s="13">
        <v>44036.564849537041</v>
      </c>
      <c r="E259" s="13">
        <v>0</v>
      </c>
      <c r="F259" s="13">
        <v>1449957167</v>
      </c>
      <c r="G259" s="34">
        <v>1478161053</v>
      </c>
      <c r="H259" s="34">
        <v>1541498220</v>
      </c>
      <c r="I259" s="35">
        <v>4.2999999999999997E-2</v>
      </c>
      <c r="J259" s="13">
        <v>0</v>
      </c>
      <c r="K259" s="13">
        <v>0</v>
      </c>
      <c r="L259" s="13">
        <v>0</v>
      </c>
      <c r="M259" s="13">
        <v>4.2999999999999997E-2</v>
      </c>
      <c r="N259" s="13">
        <v>0</v>
      </c>
      <c r="O259" s="13">
        <v>0</v>
      </c>
      <c r="P259" s="13">
        <v>1512085836</v>
      </c>
      <c r="Q259" s="36">
        <v>0.93</v>
      </c>
      <c r="R259" s="36">
        <v>0.91400000000000003</v>
      </c>
      <c r="S259" s="36">
        <v>0.91639999999999999</v>
      </c>
      <c r="T259" s="36">
        <v>0.82469999999999999</v>
      </c>
      <c r="U259" s="37">
        <v>0.91400000000000003</v>
      </c>
      <c r="V259" s="36">
        <f t="shared" si="8"/>
        <v>0</v>
      </c>
      <c r="W259" s="13">
        <f t="shared" si="9"/>
        <v>0</v>
      </c>
    </row>
    <row r="260" spans="1:23" x14ac:dyDescent="0.25">
      <c r="A260" s="45">
        <v>51901</v>
      </c>
      <c r="B260" s="13" t="s">
        <v>854</v>
      </c>
      <c r="C260" s="13" t="s">
        <v>1049</v>
      </c>
      <c r="D260" s="13">
        <v>44039.707499999997</v>
      </c>
      <c r="E260" s="13">
        <v>2281120</v>
      </c>
      <c r="F260" s="13">
        <v>163241115</v>
      </c>
      <c r="G260" s="34">
        <v>164417960</v>
      </c>
      <c r="H260" s="34">
        <v>154344761</v>
      </c>
      <c r="I260" s="35">
        <v>-6.0999999999999999E-2</v>
      </c>
      <c r="J260" s="13">
        <v>0</v>
      </c>
      <c r="K260" s="13">
        <v>0</v>
      </c>
      <c r="L260" s="13">
        <v>0</v>
      </c>
      <c r="M260" s="13">
        <v>-6.0999999999999999E-2</v>
      </c>
      <c r="N260" s="13">
        <v>0</v>
      </c>
      <c r="O260" s="13">
        <v>-2281120</v>
      </c>
      <c r="P260" s="13">
        <v>151098651</v>
      </c>
      <c r="Q260" s="36">
        <v>0.93</v>
      </c>
      <c r="R260" s="36">
        <v>0.93</v>
      </c>
      <c r="S260" s="36">
        <v>0.91639999999999999</v>
      </c>
      <c r="T260" s="36">
        <v>0.82469999999999999</v>
      </c>
      <c r="U260" s="37">
        <v>0.91639999999999999</v>
      </c>
      <c r="V260" s="36">
        <f t="shared" si="8"/>
        <v>0</v>
      </c>
      <c r="W260" s="13">
        <f t="shared" si="9"/>
        <v>0</v>
      </c>
    </row>
    <row r="261" spans="1:23" x14ac:dyDescent="0.25">
      <c r="A261" s="45">
        <v>52901</v>
      </c>
      <c r="B261" s="13" t="s">
        <v>853</v>
      </c>
      <c r="C261" s="13" t="s">
        <v>1049</v>
      </c>
      <c r="D261" s="13">
        <v>44043.305833333332</v>
      </c>
      <c r="E261" s="13">
        <v>0</v>
      </c>
      <c r="F261" s="13">
        <v>1250318847</v>
      </c>
      <c r="G261" s="34">
        <v>1251842245</v>
      </c>
      <c r="H261" s="34">
        <v>1427233156</v>
      </c>
      <c r="I261" s="35">
        <v>0.14000000000000001</v>
      </c>
      <c r="J261" s="13">
        <v>0</v>
      </c>
      <c r="K261" s="13">
        <v>0</v>
      </c>
      <c r="L261" s="13">
        <v>0</v>
      </c>
      <c r="M261" s="13">
        <v>0.14000000000000001</v>
      </c>
      <c r="N261" s="13">
        <v>0</v>
      </c>
      <c r="O261" s="13">
        <v>0</v>
      </c>
      <c r="P261" s="13">
        <v>1425496320</v>
      </c>
      <c r="Q261" s="36">
        <v>0.93</v>
      </c>
      <c r="R261" s="36">
        <v>0.83609999999999995</v>
      </c>
      <c r="S261" s="36">
        <v>0.91639999999999999</v>
      </c>
      <c r="T261" s="36">
        <v>0.82469999999999999</v>
      </c>
      <c r="U261" s="37">
        <v>0.83609999999999995</v>
      </c>
      <c r="V261" s="36">
        <f t="shared" si="8"/>
        <v>0</v>
      </c>
      <c r="W261" s="13">
        <f t="shared" si="9"/>
        <v>0</v>
      </c>
    </row>
    <row r="262" spans="1:23" x14ac:dyDescent="0.25">
      <c r="A262" s="45">
        <v>53001</v>
      </c>
      <c r="B262" s="13" t="s">
        <v>852</v>
      </c>
      <c r="C262" s="13" t="s">
        <v>1049</v>
      </c>
      <c r="D262" s="13">
        <v>44041.719305555554</v>
      </c>
      <c r="E262" s="13">
        <v>6494320</v>
      </c>
      <c r="F262" s="13">
        <v>1514130750</v>
      </c>
      <c r="G262" s="34">
        <v>1511995718</v>
      </c>
      <c r="H262" s="34">
        <v>1714075497</v>
      </c>
      <c r="I262" s="35">
        <v>0.13400000000000001</v>
      </c>
      <c r="J262" s="13">
        <v>0</v>
      </c>
      <c r="K262" s="13">
        <v>0</v>
      </c>
      <c r="L262" s="13">
        <v>0</v>
      </c>
      <c r="M262" s="13">
        <v>0.13400000000000001</v>
      </c>
      <c r="N262" s="13">
        <v>19050580</v>
      </c>
      <c r="O262" s="13">
        <v>12556260</v>
      </c>
      <c r="P262" s="13">
        <v>1728184166</v>
      </c>
      <c r="Q262" s="36">
        <v>0.93</v>
      </c>
      <c r="R262" s="36">
        <v>0.83509999999999995</v>
      </c>
      <c r="S262" s="36">
        <v>0.91639999999999999</v>
      </c>
      <c r="T262" s="36">
        <v>0.82469999999999999</v>
      </c>
      <c r="U262" s="37">
        <v>0.83509999999999995</v>
      </c>
      <c r="V262" s="36">
        <f t="shared" si="8"/>
        <v>0</v>
      </c>
      <c r="W262" s="13">
        <f t="shared" si="9"/>
        <v>0</v>
      </c>
    </row>
    <row r="263" spans="1:23" x14ac:dyDescent="0.25">
      <c r="A263" s="45">
        <v>54901</v>
      </c>
      <c r="B263" s="13" t="s">
        <v>851</v>
      </c>
      <c r="C263" s="13" t="s">
        <v>1049</v>
      </c>
      <c r="D263" s="13">
        <v>44041.719305555554</v>
      </c>
      <c r="E263" s="13">
        <v>0</v>
      </c>
      <c r="F263" s="13">
        <v>118685977</v>
      </c>
      <c r="G263" s="34">
        <v>121838370</v>
      </c>
      <c r="H263" s="34">
        <v>118094884</v>
      </c>
      <c r="I263" s="35">
        <v>-3.1E-2</v>
      </c>
      <c r="J263" s="13">
        <v>0</v>
      </c>
      <c r="K263" s="13">
        <v>0</v>
      </c>
      <c r="L263" s="13">
        <v>0</v>
      </c>
      <c r="M263" s="13">
        <v>-3.1E-2</v>
      </c>
      <c r="N263" s="13">
        <v>0</v>
      </c>
      <c r="O263" s="13">
        <v>0</v>
      </c>
      <c r="P263" s="13">
        <v>115039348</v>
      </c>
      <c r="Q263" s="36">
        <v>0.93</v>
      </c>
      <c r="R263" s="36">
        <v>0.93</v>
      </c>
      <c r="S263" s="36">
        <v>0.91639999999999999</v>
      </c>
      <c r="T263" s="36">
        <v>0.82469999999999999</v>
      </c>
      <c r="U263" s="37">
        <v>0.91639999999999999</v>
      </c>
      <c r="V263" s="36">
        <f t="shared" si="8"/>
        <v>0</v>
      </c>
      <c r="W263" s="13">
        <f t="shared" si="9"/>
        <v>0</v>
      </c>
    </row>
    <row r="264" spans="1:23" x14ac:dyDescent="0.25">
      <c r="A264" s="45">
        <v>54902</v>
      </c>
      <c r="B264" s="13" t="s">
        <v>850</v>
      </c>
      <c r="C264" s="13" t="s">
        <v>1049</v>
      </c>
      <c r="D264" s="13">
        <v>44039.707499999997</v>
      </c>
      <c r="E264" s="13">
        <v>0</v>
      </c>
      <c r="F264" s="13">
        <v>206234742</v>
      </c>
      <c r="G264" s="34">
        <v>207767871</v>
      </c>
      <c r="H264" s="34">
        <v>185383870</v>
      </c>
      <c r="I264" s="35">
        <v>-0.108</v>
      </c>
      <c r="J264" s="13">
        <v>185383870</v>
      </c>
      <c r="K264" s="13">
        <v>185383870</v>
      </c>
      <c r="L264" s="13">
        <v>370767740</v>
      </c>
      <c r="M264" s="13">
        <v>-0.68</v>
      </c>
      <c r="N264" s="13">
        <v>219910</v>
      </c>
      <c r="O264" s="13">
        <v>219910</v>
      </c>
      <c r="P264" s="13">
        <v>184235824</v>
      </c>
      <c r="Q264" s="36">
        <v>0.93</v>
      </c>
      <c r="R264" s="36">
        <v>0.93</v>
      </c>
      <c r="S264" s="36">
        <v>0.91639999999999999</v>
      </c>
      <c r="T264" s="36">
        <v>0.82469999999999999</v>
      </c>
      <c r="U264" s="37">
        <v>0.91639999999999999</v>
      </c>
      <c r="V264" s="36">
        <f t="shared" si="8"/>
        <v>0</v>
      </c>
      <c r="W264" s="13">
        <f t="shared" si="9"/>
        <v>0</v>
      </c>
    </row>
    <row r="265" spans="1:23" x14ac:dyDescent="0.25">
      <c r="A265" s="45">
        <v>54903</v>
      </c>
      <c r="B265" s="13" t="s">
        <v>849</v>
      </c>
      <c r="C265" s="13" t="s">
        <v>1049</v>
      </c>
      <c r="D265" s="13">
        <v>44041.719305555554</v>
      </c>
      <c r="E265" s="13">
        <v>0</v>
      </c>
      <c r="F265" s="13">
        <v>154234743</v>
      </c>
      <c r="G265" s="34">
        <v>154217154</v>
      </c>
      <c r="H265" s="34">
        <v>134625828</v>
      </c>
      <c r="I265" s="35">
        <v>-0.127</v>
      </c>
      <c r="J265" s="13">
        <v>0</v>
      </c>
      <c r="K265" s="13">
        <v>0</v>
      </c>
      <c r="L265" s="13">
        <v>0</v>
      </c>
      <c r="M265" s="13">
        <v>-0.127</v>
      </c>
      <c r="N265" s="13">
        <v>0</v>
      </c>
      <c r="O265" s="13">
        <v>0</v>
      </c>
      <c r="P265" s="13">
        <v>134641183</v>
      </c>
      <c r="Q265" s="36">
        <v>0.93</v>
      </c>
      <c r="R265" s="36">
        <v>0.93</v>
      </c>
      <c r="S265" s="36">
        <v>0.91639999999999999</v>
      </c>
      <c r="T265" s="36">
        <v>0.82469999999999999</v>
      </c>
      <c r="U265" s="37">
        <v>0.91639999999999999</v>
      </c>
      <c r="V265" s="36">
        <f t="shared" si="8"/>
        <v>0</v>
      </c>
      <c r="W265" s="13">
        <f t="shared" si="9"/>
        <v>0</v>
      </c>
    </row>
    <row r="266" spans="1:23" x14ac:dyDescent="0.25">
      <c r="A266" s="45">
        <v>56901</v>
      </c>
      <c r="B266" s="13" t="s">
        <v>847</v>
      </c>
      <c r="C266" s="13" t="s">
        <v>1049</v>
      </c>
      <c r="D266" s="13">
        <v>44043.305833333332</v>
      </c>
      <c r="E266" s="13">
        <v>0</v>
      </c>
      <c r="F266" s="13">
        <v>1214081474</v>
      </c>
      <c r="G266" s="34">
        <v>1236420317</v>
      </c>
      <c r="H266" s="34">
        <v>1312037387</v>
      </c>
      <c r="I266" s="35">
        <v>6.0999999999999999E-2</v>
      </c>
      <c r="J266" s="13">
        <v>0</v>
      </c>
      <c r="K266" s="13">
        <v>0</v>
      </c>
      <c r="L266" s="13">
        <v>0</v>
      </c>
      <c r="M266" s="13">
        <v>6.0999999999999999E-2</v>
      </c>
      <c r="N266" s="13">
        <v>0</v>
      </c>
      <c r="O266" s="13">
        <v>0</v>
      </c>
      <c r="P266" s="13">
        <v>1288332344</v>
      </c>
      <c r="Q266" s="36">
        <v>0.93</v>
      </c>
      <c r="R266" s="36">
        <v>0.89829999999999999</v>
      </c>
      <c r="S266" s="36">
        <v>0.91639999999999999</v>
      </c>
      <c r="T266" s="36">
        <v>0.82469999999999999</v>
      </c>
      <c r="U266" s="37">
        <v>0.89829999999999999</v>
      </c>
      <c r="V266" s="36">
        <f t="shared" si="8"/>
        <v>0</v>
      </c>
      <c r="W266" s="13">
        <f t="shared" si="9"/>
        <v>0</v>
      </c>
    </row>
    <row r="267" spans="1:23" x14ac:dyDescent="0.25">
      <c r="A267" s="45">
        <v>56902</v>
      </c>
      <c r="B267" s="13" t="s">
        <v>846</v>
      </c>
      <c r="C267" s="13" t="s">
        <v>1049</v>
      </c>
      <c r="D267" s="13">
        <v>44036.564849537041</v>
      </c>
      <c r="E267" s="13">
        <v>0</v>
      </c>
      <c r="F267" s="13">
        <v>195048931</v>
      </c>
      <c r="G267" s="34">
        <v>195899572</v>
      </c>
      <c r="H267" s="34">
        <v>201142399</v>
      </c>
      <c r="I267" s="35">
        <v>2.7E-2</v>
      </c>
      <c r="J267" s="13">
        <v>0</v>
      </c>
      <c r="K267" s="13">
        <v>0</v>
      </c>
      <c r="L267" s="13">
        <v>0</v>
      </c>
      <c r="M267" s="13">
        <v>2.7E-2</v>
      </c>
      <c r="N267" s="13">
        <v>0</v>
      </c>
      <c r="O267" s="13">
        <v>0</v>
      </c>
      <c r="P267" s="13">
        <v>200268992</v>
      </c>
      <c r="Q267" s="36">
        <v>0.93</v>
      </c>
      <c r="R267" s="36">
        <v>0.9284</v>
      </c>
      <c r="S267" s="36">
        <v>0.91639999999999999</v>
      </c>
      <c r="T267" s="36">
        <v>0.82469999999999999</v>
      </c>
      <c r="U267" s="37">
        <v>0.91639999999999999</v>
      </c>
      <c r="V267" s="36">
        <f t="shared" si="8"/>
        <v>0</v>
      </c>
      <c r="W267" s="13">
        <f t="shared" si="9"/>
        <v>0</v>
      </c>
    </row>
    <row r="268" spans="1:23" x14ac:dyDescent="0.25">
      <c r="A268" s="45">
        <v>57903</v>
      </c>
      <c r="B268" s="13" t="s">
        <v>845</v>
      </c>
      <c r="C268" s="13" t="s">
        <v>1049</v>
      </c>
      <c r="D268" s="13">
        <v>44044.482233796298</v>
      </c>
      <c r="E268" s="13">
        <v>0</v>
      </c>
      <c r="F268" s="13">
        <v>23095609030</v>
      </c>
      <c r="G268" s="34">
        <v>23431221633</v>
      </c>
      <c r="H268" s="34">
        <v>24163693481</v>
      </c>
      <c r="I268" s="35">
        <v>3.1E-2</v>
      </c>
      <c r="J268" s="13">
        <v>0</v>
      </c>
      <c r="K268" s="13">
        <v>0</v>
      </c>
      <c r="L268" s="13">
        <v>0</v>
      </c>
      <c r="M268" s="13">
        <v>3.1E-2</v>
      </c>
      <c r="N268" s="13">
        <v>0</v>
      </c>
      <c r="O268" s="13">
        <v>0</v>
      </c>
      <c r="P268" s="13">
        <v>23817589458</v>
      </c>
      <c r="Q268" s="36">
        <v>0.93</v>
      </c>
      <c r="R268" s="36">
        <v>0.92430000000000001</v>
      </c>
      <c r="S268" s="36">
        <v>0.91639999999999999</v>
      </c>
      <c r="T268" s="36">
        <v>0.82469999999999999</v>
      </c>
      <c r="U268" s="37">
        <v>0.91639999999999999</v>
      </c>
      <c r="V268" s="36">
        <f t="shared" si="8"/>
        <v>0</v>
      </c>
      <c r="W268" s="13">
        <f t="shared" si="9"/>
        <v>0</v>
      </c>
    </row>
    <row r="269" spans="1:23" x14ac:dyDescent="0.25">
      <c r="A269" s="45">
        <v>57904</v>
      </c>
      <c r="B269" s="13" t="s">
        <v>844</v>
      </c>
      <c r="C269" s="13" t="s">
        <v>1049</v>
      </c>
      <c r="D269" s="13">
        <v>44043.536261574074</v>
      </c>
      <c r="E269" s="13">
        <v>0</v>
      </c>
      <c r="F269" s="13">
        <v>3774655978</v>
      </c>
      <c r="G269" s="34">
        <v>3858629764</v>
      </c>
      <c r="H269" s="34">
        <v>4159302766</v>
      </c>
      <c r="I269" s="35">
        <v>7.8E-2</v>
      </c>
      <c r="J269" s="13">
        <v>0</v>
      </c>
      <c r="K269" s="13">
        <v>55569219</v>
      </c>
      <c r="L269" s="13">
        <v>55569219</v>
      </c>
      <c r="M269" s="13">
        <v>6.3E-2</v>
      </c>
      <c r="N269" s="13">
        <v>0</v>
      </c>
      <c r="O269" s="13">
        <v>0</v>
      </c>
      <c r="P269" s="13">
        <v>4068785556</v>
      </c>
      <c r="Q269" s="36">
        <v>0.93</v>
      </c>
      <c r="R269" s="36">
        <v>0.89729999999999999</v>
      </c>
      <c r="S269" s="36">
        <v>0.91639999999999999</v>
      </c>
      <c r="T269" s="36">
        <v>0.82469999999999999</v>
      </c>
      <c r="U269" s="37">
        <v>0.89729999999999999</v>
      </c>
      <c r="V269" s="36">
        <f t="shared" si="8"/>
        <v>0</v>
      </c>
      <c r="W269" s="13">
        <f t="shared" si="9"/>
        <v>0</v>
      </c>
    </row>
    <row r="270" spans="1:23" x14ac:dyDescent="0.25">
      <c r="A270" s="45">
        <v>57905</v>
      </c>
      <c r="B270" s="13" t="s">
        <v>843</v>
      </c>
      <c r="C270" s="13" t="s">
        <v>1049</v>
      </c>
      <c r="D270" s="13">
        <v>44043.528854166667</v>
      </c>
      <c r="E270" s="13">
        <v>4793528250</v>
      </c>
      <c r="F270" s="13">
        <v>129395816096</v>
      </c>
      <c r="G270" s="34">
        <v>130068337152</v>
      </c>
      <c r="H270" s="34">
        <v>134196712704</v>
      </c>
      <c r="I270" s="35">
        <v>3.2000000000000001E-2</v>
      </c>
      <c r="J270" s="13">
        <v>0</v>
      </c>
      <c r="K270" s="13">
        <v>0</v>
      </c>
      <c r="L270" s="13">
        <v>0</v>
      </c>
      <c r="M270" s="13">
        <v>3.2000000000000001E-2</v>
      </c>
      <c r="N270" s="13">
        <v>5022768207</v>
      </c>
      <c r="O270" s="13">
        <v>229239957</v>
      </c>
      <c r="P270" s="13">
        <v>133579938926</v>
      </c>
      <c r="Q270" s="36">
        <v>0.93</v>
      </c>
      <c r="R270" s="36">
        <v>0.92330000000000001</v>
      </c>
      <c r="S270" s="36">
        <v>0.91639999999999999</v>
      </c>
      <c r="T270" s="36">
        <v>0.82469999999999999</v>
      </c>
      <c r="U270" s="37">
        <v>0.91639999999999999</v>
      </c>
      <c r="V270" s="36">
        <f t="shared" si="8"/>
        <v>0</v>
      </c>
      <c r="W270" s="13">
        <f t="shared" si="9"/>
        <v>0</v>
      </c>
    </row>
    <row r="271" spans="1:23" x14ac:dyDescent="0.25">
      <c r="A271" s="45">
        <v>57906</v>
      </c>
      <c r="B271" s="13" t="s">
        <v>842</v>
      </c>
      <c r="C271" s="13" t="s">
        <v>1049</v>
      </c>
      <c r="D271" s="13">
        <v>44044.482430555552</v>
      </c>
      <c r="E271" s="13">
        <v>0</v>
      </c>
      <c r="F271" s="13">
        <v>3348587189</v>
      </c>
      <c r="G271" s="34">
        <v>3473734533</v>
      </c>
      <c r="H271" s="34">
        <v>3219897232</v>
      </c>
      <c r="I271" s="35">
        <v>-7.2999999999999995E-2</v>
      </c>
      <c r="J271" s="13">
        <v>0</v>
      </c>
      <c r="K271" s="13">
        <v>0</v>
      </c>
      <c r="L271" s="13">
        <v>0</v>
      </c>
      <c r="M271" s="13">
        <v>-7.2999999999999995E-2</v>
      </c>
      <c r="N271" s="13">
        <v>0</v>
      </c>
      <c r="O271" s="13">
        <v>0</v>
      </c>
      <c r="P271" s="13">
        <v>3103894819</v>
      </c>
      <c r="Q271" s="36">
        <v>0.93</v>
      </c>
      <c r="R271" s="36">
        <v>0.93</v>
      </c>
      <c r="S271" s="36">
        <v>0.91639999999999999</v>
      </c>
      <c r="T271" s="36">
        <v>0.82469999999999999</v>
      </c>
      <c r="U271" s="37">
        <v>0.91639999999999999</v>
      </c>
      <c r="V271" s="36">
        <f t="shared" si="8"/>
        <v>0</v>
      </c>
      <c r="W271" s="13">
        <f t="shared" si="9"/>
        <v>0</v>
      </c>
    </row>
    <row r="272" spans="1:23" x14ac:dyDescent="0.25">
      <c r="A272" s="45">
        <v>57907</v>
      </c>
      <c r="B272" s="13" t="s">
        <v>841</v>
      </c>
      <c r="C272" s="13" t="s">
        <v>1049</v>
      </c>
      <c r="D272" s="13">
        <v>44044.402488425927</v>
      </c>
      <c r="E272" s="13">
        <v>0</v>
      </c>
      <c r="F272" s="13">
        <v>4914008075</v>
      </c>
      <c r="G272" s="34">
        <v>5070772408</v>
      </c>
      <c r="H272" s="34">
        <v>5702773102</v>
      </c>
      <c r="I272" s="35">
        <v>0.125</v>
      </c>
      <c r="J272" s="13">
        <v>0</v>
      </c>
      <c r="K272" s="13">
        <v>0</v>
      </c>
      <c r="L272" s="13">
        <v>0</v>
      </c>
      <c r="M272" s="13">
        <v>0.125</v>
      </c>
      <c r="N272" s="13">
        <v>0</v>
      </c>
      <c r="O272" s="13">
        <v>0</v>
      </c>
      <c r="P272" s="13">
        <v>5526470293</v>
      </c>
      <c r="Q272" s="36">
        <v>0.93</v>
      </c>
      <c r="R272" s="36">
        <v>0.84760000000000002</v>
      </c>
      <c r="S272" s="36">
        <v>0.91639999999999999</v>
      </c>
      <c r="T272" s="36">
        <v>0.82469999999999999</v>
      </c>
      <c r="U272" s="37">
        <v>0.84760000000000002</v>
      </c>
      <c r="V272" s="36">
        <f t="shared" si="8"/>
        <v>0</v>
      </c>
      <c r="W272" s="13">
        <f t="shared" si="9"/>
        <v>0</v>
      </c>
    </row>
    <row r="273" spans="1:23" x14ac:dyDescent="0.25">
      <c r="A273" s="45">
        <v>57909</v>
      </c>
      <c r="B273" s="13" t="s">
        <v>840</v>
      </c>
      <c r="C273" s="13" t="s">
        <v>1049</v>
      </c>
      <c r="D273" s="13">
        <v>44039.707499999997</v>
      </c>
      <c r="E273" s="13">
        <v>0</v>
      </c>
      <c r="F273" s="13">
        <v>20515640268</v>
      </c>
      <c r="G273" s="34">
        <v>21611736763</v>
      </c>
      <c r="H273" s="34">
        <v>22856835016</v>
      </c>
      <c r="I273" s="35">
        <v>5.8000000000000003E-2</v>
      </c>
      <c r="J273" s="13">
        <v>0</v>
      </c>
      <c r="K273" s="13">
        <v>0</v>
      </c>
      <c r="L273" s="13">
        <v>0</v>
      </c>
      <c r="M273" s="13">
        <v>5.8000000000000003E-2</v>
      </c>
      <c r="N273" s="13">
        <v>0</v>
      </c>
      <c r="O273" s="13">
        <v>0</v>
      </c>
      <c r="P273" s="13">
        <v>21697590064</v>
      </c>
      <c r="Q273" s="36">
        <v>0.93</v>
      </c>
      <c r="R273" s="36">
        <v>0.90129999999999999</v>
      </c>
      <c r="S273" s="36">
        <v>0.91639999999999999</v>
      </c>
      <c r="T273" s="36">
        <v>0.82469999999999999</v>
      </c>
      <c r="U273" s="37">
        <v>0.90129999999999999</v>
      </c>
      <c r="V273" s="36">
        <f t="shared" si="8"/>
        <v>0</v>
      </c>
      <c r="W273" s="13">
        <f t="shared" si="9"/>
        <v>0</v>
      </c>
    </row>
    <row r="274" spans="1:23" x14ac:dyDescent="0.25">
      <c r="A274" s="45">
        <v>57910</v>
      </c>
      <c r="B274" s="13" t="s">
        <v>839</v>
      </c>
      <c r="C274" s="13" t="s">
        <v>1049</v>
      </c>
      <c r="D274" s="13">
        <v>44041.719305555554</v>
      </c>
      <c r="E274" s="13">
        <v>0</v>
      </c>
      <c r="F274" s="13">
        <v>7548812166</v>
      </c>
      <c r="G274" s="34">
        <v>8079279519</v>
      </c>
      <c r="H274" s="34">
        <v>8481558459</v>
      </c>
      <c r="I274" s="35">
        <v>0.05</v>
      </c>
      <c r="J274" s="13">
        <v>0</v>
      </c>
      <c r="K274" s="13">
        <v>371888127</v>
      </c>
      <c r="L274" s="13">
        <v>371888127</v>
      </c>
      <c r="M274" s="13">
        <v>4.0000000000000001E-3</v>
      </c>
      <c r="N274" s="13">
        <v>0</v>
      </c>
      <c r="O274" s="13">
        <v>0</v>
      </c>
      <c r="P274" s="13">
        <v>7924678374</v>
      </c>
      <c r="Q274" s="36">
        <v>0.93</v>
      </c>
      <c r="R274" s="36">
        <v>0.93</v>
      </c>
      <c r="S274" s="36">
        <v>0.91639999999999999</v>
      </c>
      <c r="T274" s="36">
        <v>0.82469999999999999</v>
      </c>
      <c r="U274" s="37">
        <v>0.91639999999999999</v>
      </c>
      <c r="V274" s="36">
        <f t="shared" si="8"/>
        <v>0</v>
      </c>
      <c r="W274" s="13">
        <f t="shared" si="9"/>
        <v>0</v>
      </c>
    </row>
    <row r="275" spans="1:23" x14ac:dyDescent="0.25">
      <c r="A275" s="45">
        <v>57911</v>
      </c>
      <c r="B275" s="13" t="s">
        <v>280</v>
      </c>
      <c r="C275" s="13" t="s">
        <v>1049</v>
      </c>
      <c r="D275" s="13">
        <v>44043.63517361111</v>
      </c>
      <c r="E275" s="13">
        <v>2911171370</v>
      </c>
      <c r="F275" s="13">
        <v>17587096858</v>
      </c>
      <c r="G275" s="34">
        <v>16772358278</v>
      </c>
      <c r="H275" s="34">
        <v>16215431557</v>
      </c>
      <c r="I275" s="35">
        <v>-3.3000000000000002E-2</v>
      </c>
      <c r="J275" s="13">
        <v>0</v>
      </c>
      <c r="K275" s="13">
        <v>0</v>
      </c>
      <c r="L275" s="13">
        <v>0</v>
      </c>
      <c r="M275" s="13">
        <v>-3.3000000000000002E-2</v>
      </c>
      <c r="N275" s="13">
        <v>2999729126</v>
      </c>
      <c r="O275" s="13">
        <v>88557756</v>
      </c>
      <c r="P275" s="13">
        <v>17188340014</v>
      </c>
      <c r="Q275" s="36">
        <v>0.93</v>
      </c>
      <c r="R275" s="36">
        <v>0.93</v>
      </c>
      <c r="S275" s="36">
        <v>0.91639999999999999</v>
      </c>
      <c r="T275" s="36">
        <v>0.82469999999999999</v>
      </c>
      <c r="U275" s="37">
        <v>0.91639999999999999</v>
      </c>
      <c r="V275" s="36">
        <f t="shared" si="8"/>
        <v>0</v>
      </c>
      <c r="W275" s="13">
        <f t="shared" si="9"/>
        <v>0</v>
      </c>
    </row>
    <row r="276" spans="1:23" x14ac:dyDescent="0.25">
      <c r="A276" s="45">
        <v>57912</v>
      </c>
      <c r="B276" s="13" t="s">
        <v>838</v>
      </c>
      <c r="C276" s="13" t="s">
        <v>1049</v>
      </c>
      <c r="D276" s="13">
        <v>44040.404618055552</v>
      </c>
      <c r="E276" s="13">
        <v>0</v>
      </c>
      <c r="F276" s="13">
        <v>14289455871</v>
      </c>
      <c r="G276" s="34">
        <v>14512366935</v>
      </c>
      <c r="H276" s="34">
        <v>15138570097</v>
      </c>
      <c r="I276" s="35">
        <v>4.2999999999999997E-2</v>
      </c>
      <c r="J276" s="13">
        <v>0</v>
      </c>
      <c r="K276" s="13">
        <v>0</v>
      </c>
      <c r="L276" s="13">
        <v>0</v>
      </c>
      <c r="M276" s="13">
        <v>4.2999999999999997E-2</v>
      </c>
      <c r="N276" s="13">
        <v>0</v>
      </c>
      <c r="O276" s="13">
        <v>0</v>
      </c>
      <c r="P276" s="13">
        <v>14906040505</v>
      </c>
      <c r="Q276" s="36">
        <v>0.93</v>
      </c>
      <c r="R276" s="36">
        <v>0.91379999999999995</v>
      </c>
      <c r="S276" s="36">
        <v>0.91639999999999999</v>
      </c>
      <c r="T276" s="36">
        <v>0.82469999999999999</v>
      </c>
      <c r="U276" s="37">
        <v>0.91379999999999995</v>
      </c>
      <c r="V276" s="36">
        <f t="shared" si="8"/>
        <v>0</v>
      </c>
      <c r="W276" s="13">
        <f t="shared" si="9"/>
        <v>0</v>
      </c>
    </row>
    <row r="277" spans="1:23" x14ac:dyDescent="0.25">
      <c r="A277" s="45">
        <v>57913</v>
      </c>
      <c r="B277" s="13" t="s">
        <v>837</v>
      </c>
      <c r="C277" s="13" t="s">
        <v>1049</v>
      </c>
      <c r="D277" s="13">
        <v>44043.305833333332</v>
      </c>
      <c r="E277" s="13">
        <v>0</v>
      </c>
      <c r="F277" s="13">
        <v>3061718529</v>
      </c>
      <c r="G277" s="34">
        <v>3132925179</v>
      </c>
      <c r="H277" s="34">
        <v>3023511738</v>
      </c>
      <c r="I277" s="35">
        <v>-3.5000000000000003E-2</v>
      </c>
      <c r="J277" s="13">
        <v>0</v>
      </c>
      <c r="K277" s="13">
        <v>0</v>
      </c>
      <c r="L277" s="13">
        <v>0</v>
      </c>
      <c r="M277" s="13">
        <v>-3.5000000000000003E-2</v>
      </c>
      <c r="N277" s="13">
        <v>0</v>
      </c>
      <c r="O277" s="13">
        <v>0</v>
      </c>
      <c r="P277" s="13">
        <v>2954791890</v>
      </c>
      <c r="Q277" s="36">
        <v>0.93</v>
      </c>
      <c r="R277" s="36">
        <v>0.93</v>
      </c>
      <c r="S277" s="36">
        <v>0.91639999999999999</v>
      </c>
      <c r="T277" s="36">
        <v>0.82469999999999999</v>
      </c>
      <c r="U277" s="37">
        <v>0.91639999999999999</v>
      </c>
      <c r="V277" s="36">
        <f t="shared" si="8"/>
        <v>0</v>
      </c>
      <c r="W277" s="13">
        <f t="shared" si="9"/>
        <v>0</v>
      </c>
    </row>
    <row r="278" spans="1:23" x14ac:dyDescent="0.25">
      <c r="A278" s="45">
        <v>57914</v>
      </c>
      <c r="B278" s="13" t="s">
        <v>836</v>
      </c>
      <c r="C278" s="13" t="s">
        <v>1050</v>
      </c>
      <c r="D278" s="13">
        <v>44056.6565625</v>
      </c>
      <c r="E278" s="13">
        <v>0</v>
      </c>
      <c r="F278" s="13">
        <v>8874463631</v>
      </c>
      <c r="G278" s="34">
        <v>9271820630</v>
      </c>
      <c r="H278" s="34">
        <v>9476668520</v>
      </c>
      <c r="I278" s="35">
        <v>2.1999999999999999E-2</v>
      </c>
      <c r="J278" s="13">
        <v>0</v>
      </c>
      <c r="K278" s="13">
        <v>0</v>
      </c>
      <c r="L278" s="13">
        <v>0</v>
      </c>
      <c r="M278" s="13">
        <v>2.1999999999999999E-2</v>
      </c>
      <c r="N278" s="13">
        <v>0</v>
      </c>
      <c r="O278" s="13">
        <v>0</v>
      </c>
      <c r="P278" s="13">
        <v>9070532475</v>
      </c>
      <c r="Q278" s="36">
        <v>0.93</v>
      </c>
      <c r="R278" s="36">
        <v>0.93</v>
      </c>
      <c r="S278" s="36">
        <v>0.91639999999999999</v>
      </c>
      <c r="T278" s="36">
        <v>0.82469999999999999</v>
      </c>
      <c r="U278" s="37">
        <v>0.91639999999999999</v>
      </c>
      <c r="V278" s="36">
        <f t="shared" si="8"/>
        <v>0</v>
      </c>
      <c r="W278" s="13">
        <f t="shared" si="9"/>
        <v>0</v>
      </c>
    </row>
    <row r="279" spans="1:23" x14ac:dyDescent="0.25">
      <c r="A279" s="45">
        <v>57916</v>
      </c>
      <c r="B279" s="13" t="s">
        <v>835</v>
      </c>
      <c r="C279" s="13" t="s">
        <v>1049</v>
      </c>
      <c r="D279" s="13">
        <v>44041.719305555554</v>
      </c>
      <c r="E279" s="13">
        <v>1319136806</v>
      </c>
      <c r="F279" s="13">
        <v>25181482287</v>
      </c>
      <c r="G279" s="34">
        <v>25736844708</v>
      </c>
      <c r="H279" s="34">
        <v>26603714558</v>
      </c>
      <c r="I279" s="35">
        <v>3.4000000000000002E-2</v>
      </c>
      <c r="J279" s="13">
        <v>0</v>
      </c>
      <c r="K279" s="13">
        <v>0</v>
      </c>
      <c r="L279" s="13">
        <v>0</v>
      </c>
      <c r="M279" s="13">
        <v>3.4000000000000002E-2</v>
      </c>
      <c r="N279" s="13">
        <v>1354618321</v>
      </c>
      <c r="O279" s="13">
        <v>35481515</v>
      </c>
      <c r="P279" s="13">
        <v>26020696664</v>
      </c>
      <c r="Q279" s="36">
        <v>0.93</v>
      </c>
      <c r="R279" s="36">
        <v>0.92249999999999999</v>
      </c>
      <c r="S279" s="36">
        <v>0.91639999999999999</v>
      </c>
      <c r="T279" s="36">
        <v>0.82469999999999999</v>
      </c>
      <c r="U279" s="37">
        <v>0.91639999999999999</v>
      </c>
      <c r="V279" s="36">
        <f t="shared" si="8"/>
        <v>0</v>
      </c>
      <c r="W279" s="13">
        <f t="shared" si="9"/>
        <v>0</v>
      </c>
    </row>
    <row r="280" spans="1:23" x14ac:dyDescent="0.25">
      <c r="A280" s="45">
        <v>57919</v>
      </c>
      <c r="B280" s="13" t="s">
        <v>834</v>
      </c>
      <c r="C280" s="13" t="s">
        <v>1049</v>
      </c>
      <c r="D280" s="13">
        <v>44043.631909722222</v>
      </c>
      <c r="E280" s="13">
        <v>0</v>
      </c>
      <c r="F280" s="13">
        <v>1208046671</v>
      </c>
      <c r="G280" s="34">
        <v>1290975862</v>
      </c>
      <c r="H280" s="34">
        <v>1415663630</v>
      </c>
      <c r="I280" s="35">
        <v>9.7000000000000003E-2</v>
      </c>
      <c r="J280" s="13">
        <v>0</v>
      </c>
      <c r="K280" s="13">
        <v>0</v>
      </c>
      <c r="L280" s="13">
        <v>0</v>
      </c>
      <c r="M280" s="13">
        <v>9.7000000000000003E-2</v>
      </c>
      <c r="N280" s="13">
        <v>0</v>
      </c>
      <c r="O280" s="13">
        <v>0</v>
      </c>
      <c r="P280" s="13">
        <v>1324724796</v>
      </c>
      <c r="Q280" s="36">
        <v>0.93</v>
      </c>
      <c r="R280" s="36">
        <v>0.86919999999999997</v>
      </c>
      <c r="S280" s="36">
        <v>0.91639999999999999</v>
      </c>
      <c r="T280" s="36">
        <v>0.82469999999999999</v>
      </c>
      <c r="U280" s="37">
        <v>0.86919999999999997</v>
      </c>
      <c r="V280" s="36">
        <f t="shared" si="8"/>
        <v>0</v>
      </c>
      <c r="W280" s="13">
        <f t="shared" si="9"/>
        <v>0</v>
      </c>
    </row>
    <row r="281" spans="1:23" x14ac:dyDescent="0.25">
      <c r="A281" s="45">
        <v>57922</v>
      </c>
      <c r="B281" s="13" t="s">
        <v>833</v>
      </c>
      <c r="C281" s="13" t="s">
        <v>1050</v>
      </c>
      <c r="D281" s="13">
        <v>44056.653969907406</v>
      </c>
      <c r="E281" s="13">
        <v>0</v>
      </c>
      <c r="F281" s="13">
        <v>13095593038</v>
      </c>
      <c r="G281" s="34">
        <v>12878169423</v>
      </c>
      <c r="H281" s="34">
        <v>12122657541</v>
      </c>
      <c r="I281" s="35">
        <v>-5.8999999999999997E-2</v>
      </c>
      <c r="J281" s="13">
        <v>0</v>
      </c>
      <c r="K281" s="13">
        <v>0</v>
      </c>
      <c r="L281" s="13">
        <v>0</v>
      </c>
      <c r="M281" s="13">
        <v>-5.8999999999999997E-2</v>
      </c>
      <c r="N281" s="13">
        <v>0</v>
      </c>
      <c r="O281" s="13">
        <v>0</v>
      </c>
      <c r="P281" s="13">
        <v>12327325762</v>
      </c>
      <c r="Q281" s="36">
        <v>0.93</v>
      </c>
      <c r="R281" s="36">
        <v>0.93</v>
      </c>
      <c r="S281" s="36">
        <v>0.91639999999999999</v>
      </c>
      <c r="T281" s="36">
        <v>0.82469999999999999</v>
      </c>
      <c r="U281" s="37">
        <v>0.91639999999999999</v>
      </c>
      <c r="V281" s="36">
        <f t="shared" si="8"/>
        <v>0</v>
      </c>
      <c r="W281" s="13">
        <f t="shared" si="9"/>
        <v>0</v>
      </c>
    </row>
    <row r="282" spans="1:23" x14ac:dyDescent="0.25">
      <c r="A282" s="45">
        <v>58902</v>
      </c>
      <c r="B282" s="13" t="s">
        <v>344</v>
      </c>
      <c r="C282" s="13" t="s">
        <v>1049</v>
      </c>
      <c r="D282" s="13">
        <v>44043.305833333332</v>
      </c>
      <c r="E282" s="13">
        <v>0</v>
      </c>
      <c r="F282" s="13">
        <v>99889651</v>
      </c>
      <c r="G282" s="34">
        <v>100552142</v>
      </c>
      <c r="H282" s="34">
        <v>79597060</v>
      </c>
      <c r="I282" s="35">
        <v>-0.20799999999999999</v>
      </c>
      <c r="J282" s="13">
        <v>0</v>
      </c>
      <c r="K282" s="13">
        <v>0</v>
      </c>
      <c r="L282" s="13">
        <v>0</v>
      </c>
      <c r="M282" s="13">
        <v>-0.20799999999999999</v>
      </c>
      <c r="N282" s="13">
        <v>0</v>
      </c>
      <c r="O282" s="13">
        <v>0</v>
      </c>
      <c r="P282" s="13">
        <v>79072632</v>
      </c>
      <c r="Q282" s="36">
        <v>0.93</v>
      </c>
      <c r="R282" s="36">
        <v>0.93</v>
      </c>
      <c r="S282" s="36">
        <v>0.91639999999999999</v>
      </c>
      <c r="T282" s="36">
        <v>0.82469999999999999</v>
      </c>
      <c r="U282" s="37">
        <v>0.91639999999999999</v>
      </c>
      <c r="V282" s="36">
        <f t="shared" si="8"/>
        <v>0</v>
      </c>
      <c r="W282" s="13">
        <f t="shared" si="9"/>
        <v>0</v>
      </c>
    </row>
    <row r="283" spans="1:23" x14ac:dyDescent="0.25">
      <c r="A283" s="45">
        <v>58906</v>
      </c>
      <c r="B283" s="13" t="s">
        <v>831</v>
      </c>
      <c r="C283" s="13" t="s">
        <v>1049</v>
      </c>
      <c r="D283" s="13">
        <v>44044.344722222224</v>
      </c>
      <c r="E283" s="13">
        <v>0</v>
      </c>
      <c r="F283" s="13">
        <v>563963635</v>
      </c>
      <c r="G283" s="34">
        <v>583234023</v>
      </c>
      <c r="H283" s="34">
        <v>536385875</v>
      </c>
      <c r="I283" s="35">
        <v>-0.08</v>
      </c>
      <c r="J283" s="13">
        <v>0</v>
      </c>
      <c r="K283" s="13">
        <v>0</v>
      </c>
      <c r="L283" s="13">
        <v>0</v>
      </c>
      <c r="M283" s="13">
        <v>-0.08</v>
      </c>
      <c r="N283" s="13">
        <v>0</v>
      </c>
      <c r="O283" s="13">
        <v>0</v>
      </c>
      <c r="P283" s="13">
        <v>518663377</v>
      </c>
      <c r="Q283" s="36">
        <v>0.93</v>
      </c>
      <c r="R283" s="36">
        <v>0.93</v>
      </c>
      <c r="S283" s="36">
        <v>0.91639999999999999</v>
      </c>
      <c r="T283" s="36">
        <v>0.82469999999999999</v>
      </c>
      <c r="U283" s="37">
        <v>0.91639999999999999</v>
      </c>
      <c r="V283" s="36">
        <f t="shared" si="8"/>
        <v>0</v>
      </c>
      <c r="W283" s="13">
        <f t="shared" si="9"/>
        <v>0</v>
      </c>
    </row>
    <row r="284" spans="1:23" x14ac:dyDescent="0.25">
      <c r="A284" s="45">
        <v>59901</v>
      </c>
      <c r="B284" s="13" t="s">
        <v>829</v>
      </c>
      <c r="C284" s="13" t="s">
        <v>1049</v>
      </c>
      <c r="D284" s="13">
        <v>44043.305833333332</v>
      </c>
      <c r="E284" s="13">
        <v>0</v>
      </c>
      <c r="F284" s="13">
        <v>1518136663</v>
      </c>
      <c r="G284" s="34">
        <v>1518136663</v>
      </c>
      <c r="H284" s="34">
        <v>1620128776</v>
      </c>
      <c r="I284" s="35">
        <v>6.7000000000000004E-2</v>
      </c>
      <c r="J284" s="13">
        <v>0</v>
      </c>
      <c r="K284" s="13">
        <v>0</v>
      </c>
      <c r="L284" s="13">
        <v>0</v>
      </c>
      <c r="M284" s="13">
        <v>6.7000000000000004E-2</v>
      </c>
      <c r="N284" s="13">
        <v>0</v>
      </c>
      <c r="O284" s="13">
        <v>0</v>
      </c>
      <c r="P284" s="13">
        <v>1620128776</v>
      </c>
      <c r="Q284" s="36">
        <v>0.93</v>
      </c>
      <c r="R284" s="36">
        <v>0.89319999999999999</v>
      </c>
      <c r="S284" s="36">
        <v>0.91639999999999999</v>
      </c>
      <c r="T284" s="36">
        <v>0.82469999999999999</v>
      </c>
      <c r="U284" s="37">
        <v>0.89319999999999999</v>
      </c>
      <c r="V284" s="36">
        <f t="shared" si="8"/>
        <v>0</v>
      </c>
      <c r="W284" s="13">
        <f t="shared" si="9"/>
        <v>0</v>
      </c>
    </row>
    <row r="285" spans="1:23" x14ac:dyDescent="0.25">
      <c r="A285" s="45">
        <v>59902</v>
      </c>
      <c r="B285" s="13" t="s">
        <v>828</v>
      </c>
      <c r="C285" s="13" t="s">
        <v>1049</v>
      </c>
      <c r="D285" s="13">
        <v>44040.735763888886</v>
      </c>
      <c r="E285" s="13">
        <v>0</v>
      </c>
      <c r="F285" s="13">
        <v>67725751</v>
      </c>
      <c r="G285" s="34">
        <v>66793629</v>
      </c>
      <c r="H285" s="34">
        <v>68921849</v>
      </c>
      <c r="I285" s="35">
        <v>3.2000000000000001E-2</v>
      </c>
      <c r="J285" s="13">
        <v>0</v>
      </c>
      <c r="K285" s="13">
        <v>0</v>
      </c>
      <c r="L285" s="13">
        <v>0</v>
      </c>
      <c r="M285" s="13">
        <v>3.2000000000000001E-2</v>
      </c>
      <c r="N285" s="13">
        <v>0</v>
      </c>
      <c r="O285" s="13">
        <v>0</v>
      </c>
      <c r="P285" s="13">
        <v>69883671</v>
      </c>
      <c r="Q285" s="36">
        <v>0.93</v>
      </c>
      <c r="R285" s="36">
        <v>0.92379999999999995</v>
      </c>
      <c r="S285" s="36">
        <v>0.91639999999999999</v>
      </c>
      <c r="T285" s="36">
        <v>0.82469999999999999</v>
      </c>
      <c r="U285" s="37">
        <v>0.91639999999999999</v>
      </c>
      <c r="V285" s="36">
        <f t="shared" si="8"/>
        <v>0</v>
      </c>
      <c r="W285" s="13">
        <f t="shared" si="9"/>
        <v>0</v>
      </c>
    </row>
    <row r="286" spans="1:23" x14ac:dyDescent="0.25">
      <c r="A286" s="45">
        <v>60902</v>
      </c>
      <c r="B286" s="13" t="s">
        <v>827</v>
      </c>
      <c r="C286" s="13" t="s">
        <v>1049</v>
      </c>
      <c r="D286" s="13">
        <v>44041.719305555554</v>
      </c>
      <c r="E286" s="13">
        <v>0</v>
      </c>
      <c r="F286" s="13">
        <v>231245050</v>
      </c>
      <c r="G286" s="34">
        <v>241590375</v>
      </c>
      <c r="H286" s="34">
        <v>259393972</v>
      </c>
      <c r="I286" s="35">
        <v>7.3999999999999996E-2</v>
      </c>
      <c r="J286" s="13">
        <v>0</v>
      </c>
      <c r="K286" s="13">
        <v>0</v>
      </c>
      <c r="L286" s="13">
        <v>0</v>
      </c>
      <c r="M286" s="13">
        <v>7.3999999999999996E-2</v>
      </c>
      <c r="N286" s="13">
        <v>0</v>
      </c>
      <c r="O286" s="13">
        <v>0</v>
      </c>
      <c r="P286" s="13">
        <v>248286266</v>
      </c>
      <c r="Q286" s="36">
        <v>0.93</v>
      </c>
      <c r="R286" s="36">
        <v>0.88780000000000003</v>
      </c>
      <c r="S286" s="36">
        <v>0.91639999999999999</v>
      </c>
      <c r="T286" s="36">
        <v>0.82469999999999999</v>
      </c>
      <c r="U286" s="37">
        <v>0.88780000000000003</v>
      </c>
      <c r="V286" s="36">
        <f t="shared" si="8"/>
        <v>0</v>
      </c>
      <c r="W286" s="13">
        <f t="shared" si="9"/>
        <v>0</v>
      </c>
    </row>
    <row r="287" spans="1:23" x14ac:dyDescent="0.25">
      <c r="A287" s="45">
        <v>60914</v>
      </c>
      <c r="B287" s="13" t="s">
        <v>826</v>
      </c>
      <c r="C287" s="13" t="s">
        <v>1049</v>
      </c>
      <c r="D287" s="13">
        <v>44043.305833333332</v>
      </c>
      <c r="E287" s="13">
        <v>0</v>
      </c>
      <c r="F287" s="13">
        <v>69696806</v>
      </c>
      <c r="G287" s="34">
        <v>65726489</v>
      </c>
      <c r="H287" s="34">
        <v>69343856</v>
      </c>
      <c r="I287" s="35">
        <v>5.5E-2</v>
      </c>
      <c r="J287" s="13">
        <v>0</v>
      </c>
      <c r="K287" s="13">
        <v>0</v>
      </c>
      <c r="L287" s="13">
        <v>0</v>
      </c>
      <c r="M287" s="13">
        <v>5.5E-2</v>
      </c>
      <c r="N287" s="13">
        <v>0</v>
      </c>
      <c r="O287" s="13">
        <v>0</v>
      </c>
      <c r="P287" s="13">
        <v>73532686</v>
      </c>
      <c r="Q287" s="36">
        <v>0.93</v>
      </c>
      <c r="R287" s="36">
        <v>0.90349999999999997</v>
      </c>
      <c r="S287" s="36">
        <v>0.91639999999999999</v>
      </c>
      <c r="T287" s="36">
        <v>0.82469999999999999</v>
      </c>
      <c r="U287" s="37">
        <v>0.90349999999999997</v>
      </c>
      <c r="V287" s="36">
        <f t="shared" si="8"/>
        <v>0</v>
      </c>
      <c r="W287" s="13">
        <f t="shared" si="9"/>
        <v>0</v>
      </c>
    </row>
    <row r="288" spans="1:23" x14ac:dyDescent="0.25">
      <c r="A288" s="45">
        <v>61901</v>
      </c>
      <c r="B288" s="13" t="s">
        <v>825</v>
      </c>
      <c r="C288" s="13" t="s">
        <v>1050</v>
      </c>
      <c r="D288" s="13">
        <v>44056.654374999998</v>
      </c>
      <c r="E288" s="13">
        <v>0</v>
      </c>
      <c r="F288" s="13">
        <v>19818562179</v>
      </c>
      <c r="G288" s="34">
        <v>20562497749</v>
      </c>
      <c r="H288" s="34">
        <v>23210073630</v>
      </c>
      <c r="I288" s="35">
        <v>0.129</v>
      </c>
      <c r="J288" s="13">
        <v>0</v>
      </c>
      <c r="K288" s="13">
        <v>0</v>
      </c>
      <c r="L288" s="13">
        <v>0</v>
      </c>
      <c r="M288" s="13">
        <v>0.129</v>
      </c>
      <c r="N288" s="13">
        <v>0</v>
      </c>
      <c r="O288" s="13">
        <v>0</v>
      </c>
      <c r="P288" s="13">
        <v>22370350773</v>
      </c>
      <c r="Q288" s="36">
        <v>0.93</v>
      </c>
      <c r="R288" s="36">
        <v>0.84450000000000003</v>
      </c>
      <c r="S288" s="36">
        <v>0.91639999999999999</v>
      </c>
      <c r="T288" s="36">
        <v>0.82469999999999999</v>
      </c>
      <c r="U288" s="37">
        <v>0.84450000000000003</v>
      </c>
      <c r="V288" s="36">
        <f t="shared" si="8"/>
        <v>0</v>
      </c>
      <c r="W288" s="13">
        <f t="shared" si="9"/>
        <v>0</v>
      </c>
    </row>
    <row r="289" spans="1:23" x14ac:dyDescent="0.25">
      <c r="A289" s="45">
        <v>61902</v>
      </c>
      <c r="B289" s="13" t="s">
        <v>824</v>
      </c>
      <c r="C289" s="13" t="s">
        <v>1049</v>
      </c>
      <c r="D289" s="13">
        <v>44041.719305555554</v>
      </c>
      <c r="E289" s="13">
        <v>0</v>
      </c>
      <c r="F289" s="13">
        <v>42071478491</v>
      </c>
      <c r="G289" s="34">
        <v>43267642393</v>
      </c>
      <c r="H289" s="34">
        <v>44865673858</v>
      </c>
      <c r="I289" s="35">
        <v>3.6999999999999998E-2</v>
      </c>
      <c r="J289" s="13">
        <v>0</v>
      </c>
      <c r="K289" s="13">
        <v>0</v>
      </c>
      <c r="L289" s="13">
        <v>0</v>
      </c>
      <c r="M289" s="13">
        <v>3.6999999999999998E-2</v>
      </c>
      <c r="N289" s="13">
        <v>0</v>
      </c>
      <c r="O289" s="13">
        <v>0</v>
      </c>
      <c r="P289" s="13">
        <v>43625331271</v>
      </c>
      <c r="Q289" s="36">
        <v>0.93</v>
      </c>
      <c r="R289" s="36">
        <v>0.91920000000000002</v>
      </c>
      <c r="S289" s="36">
        <v>0.91639999999999999</v>
      </c>
      <c r="T289" s="36">
        <v>0.82469999999999999</v>
      </c>
      <c r="U289" s="37">
        <v>0.91639999999999999</v>
      </c>
      <c r="V289" s="36">
        <f t="shared" si="8"/>
        <v>0</v>
      </c>
      <c r="W289" s="13">
        <f t="shared" si="9"/>
        <v>0</v>
      </c>
    </row>
    <row r="290" spans="1:23" x14ac:dyDescent="0.25">
      <c r="A290" s="45">
        <v>61903</v>
      </c>
      <c r="B290" s="13" t="s">
        <v>823</v>
      </c>
      <c r="C290" s="13" t="s">
        <v>1050</v>
      </c>
      <c r="D290" s="13">
        <v>44056.657280092593</v>
      </c>
      <c r="E290" s="13">
        <v>0</v>
      </c>
      <c r="F290" s="13">
        <v>858233136</v>
      </c>
      <c r="G290" s="34">
        <v>903501930</v>
      </c>
      <c r="H290" s="34">
        <v>1003917331</v>
      </c>
      <c r="I290" s="35">
        <v>0.111</v>
      </c>
      <c r="J290" s="13">
        <v>0</v>
      </c>
      <c r="K290" s="13">
        <v>0</v>
      </c>
      <c r="L290" s="13">
        <v>0</v>
      </c>
      <c r="M290" s="13">
        <v>0.111</v>
      </c>
      <c r="N290" s="13">
        <v>0</v>
      </c>
      <c r="O290" s="13">
        <v>0</v>
      </c>
      <c r="P290" s="13">
        <v>953617353</v>
      </c>
      <c r="Q290" s="36">
        <v>0.93</v>
      </c>
      <c r="R290" s="36">
        <v>0.8579</v>
      </c>
      <c r="S290" s="36">
        <v>0.91639999999999999</v>
      </c>
      <c r="T290" s="36">
        <v>0.82469999999999999</v>
      </c>
      <c r="U290" s="37">
        <v>0.8579</v>
      </c>
      <c r="V290" s="36">
        <f t="shared" si="8"/>
        <v>0</v>
      </c>
      <c r="W290" s="13">
        <f t="shared" si="9"/>
        <v>0</v>
      </c>
    </row>
    <row r="291" spans="1:23" x14ac:dyDescent="0.25">
      <c r="A291" s="45">
        <v>61905</v>
      </c>
      <c r="B291" s="13" t="s">
        <v>822</v>
      </c>
      <c r="C291" s="13" t="s">
        <v>1049</v>
      </c>
      <c r="D291" s="13">
        <v>44043.305833333332</v>
      </c>
      <c r="E291" s="13">
        <v>0</v>
      </c>
      <c r="F291" s="13">
        <v>937978072</v>
      </c>
      <c r="G291" s="34">
        <v>962488579</v>
      </c>
      <c r="H291" s="34">
        <v>1009937183</v>
      </c>
      <c r="I291" s="35">
        <v>4.9000000000000002E-2</v>
      </c>
      <c r="J291" s="13">
        <v>0</v>
      </c>
      <c r="K291" s="13">
        <v>0</v>
      </c>
      <c r="L291" s="13">
        <v>0</v>
      </c>
      <c r="M291" s="13">
        <v>4.9000000000000002E-2</v>
      </c>
      <c r="N291" s="13">
        <v>0</v>
      </c>
      <c r="O291" s="13">
        <v>0</v>
      </c>
      <c r="P291" s="13">
        <v>984218361</v>
      </c>
      <c r="Q291" s="36">
        <v>0.93</v>
      </c>
      <c r="R291" s="36">
        <v>0.90839999999999999</v>
      </c>
      <c r="S291" s="36">
        <v>0.91639999999999999</v>
      </c>
      <c r="T291" s="36">
        <v>0.82469999999999999</v>
      </c>
      <c r="U291" s="37">
        <v>0.90839999999999999</v>
      </c>
      <c r="V291" s="36">
        <f t="shared" si="8"/>
        <v>0</v>
      </c>
      <c r="W291" s="13">
        <f t="shared" si="9"/>
        <v>0</v>
      </c>
    </row>
    <row r="292" spans="1:23" x14ac:dyDescent="0.25">
      <c r="A292" s="45">
        <v>61906</v>
      </c>
      <c r="B292" s="13" t="s">
        <v>821</v>
      </c>
      <c r="C292" s="13" t="s">
        <v>1049</v>
      </c>
      <c r="D292" s="13">
        <v>44043.305833333332</v>
      </c>
      <c r="E292" s="13">
        <v>0</v>
      </c>
      <c r="F292" s="13">
        <v>769989586</v>
      </c>
      <c r="G292" s="34">
        <v>791274486</v>
      </c>
      <c r="H292" s="34">
        <v>753336842</v>
      </c>
      <c r="I292" s="35">
        <v>-4.8000000000000001E-2</v>
      </c>
      <c r="J292" s="13">
        <v>0</v>
      </c>
      <c r="K292" s="13">
        <v>0</v>
      </c>
      <c r="L292" s="13">
        <v>0</v>
      </c>
      <c r="M292" s="13">
        <v>-4.8000000000000001E-2</v>
      </c>
      <c r="N292" s="13">
        <v>0</v>
      </c>
      <c r="O292" s="13">
        <v>0</v>
      </c>
      <c r="P292" s="13">
        <v>733072446</v>
      </c>
      <c r="Q292" s="36">
        <v>0.93</v>
      </c>
      <c r="R292" s="36">
        <v>0.93</v>
      </c>
      <c r="S292" s="36">
        <v>0.91639999999999999</v>
      </c>
      <c r="T292" s="36">
        <v>0.82469999999999999</v>
      </c>
      <c r="U292" s="37">
        <v>0.91639999999999999</v>
      </c>
      <c r="V292" s="36">
        <f t="shared" si="8"/>
        <v>0</v>
      </c>
      <c r="W292" s="13">
        <f t="shared" si="9"/>
        <v>0</v>
      </c>
    </row>
    <row r="293" spans="1:23" x14ac:dyDescent="0.25">
      <c r="A293" s="45">
        <v>61907</v>
      </c>
      <c r="B293" s="13" t="s">
        <v>820</v>
      </c>
      <c r="C293" s="13" t="s">
        <v>1049</v>
      </c>
      <c r="D293" s="13">
        <v>44041.719305555554</v>
      </c>
      <c r="E293" s="13">
        <v>0</v>
      </c>
      <c r="F293" s="13">
        <v>1158247576</v>
      </c>
      <c r="G293" s="34">
        <v>1209517769</v>
      </c>
      <c r="H293" s="34">
        <v>1324560333</v>
      </c>
      <c r="I293" s="35">
        <v>9.5000000000000001E-2</v>
      </c>
      <c r="J293" s="13">
        <v>0</v>
      </c>
      <c r="K293" s="13">
        <v>0</v>
      </c>
      <c r="L293" s="13">
        <v>0</v>
      </c>
      <c r="M293" s="13">
        <v>9.5000000000000001E-2</v>
      </c>
      <c r="N293" s="13">
        <v>0</v>
      </c>
      <c r="O293" s="13">
        <v>0</v>
      </c>
      <c r="P293" s="13">
        <v>1268413606</v>
      </c>
      <c r="Q293" s="36">
        <v>0.93</v>
      </c>
      <c r="R293" s="36">
        <v>0.87039999999999995</v>
      </c>
      <c r="S293" s="36">
        <v>0.91639999999999999</v>
      </c>
      <c r="T293" s="36">
        <v>0.82469999999999999</v>
      </c>
      <c r="U293" s="37">
        <v>0.87039999999999995</v>
      </c>
      <c r="V293" s="36">
        <f t="shared" si="8"/>
        <v>0</v>
      </c>
      <c r="W293" s="13">
        <f t="shared" si="9"/>
        <v>0</v>
      </c>
    </row>
    <row r="294" spans="1:23" x14ac:dyDescent="0.25">
      <c r="A294" s="45">
        <v>61908</v>
      </c>
      <c r="B294" s="13" t="s">
        <v>819</v>
      </c>
      <c r="C294" s="13" t="s">
        <v>1049</v>
      </c>
      <c r="D294" s="13">
        <v>44039.707499999997</v>
      </c>
      <c r="E294" s="13">
        <v>0</v>
      </c>
      <c r="F294" s="13">
        <v>1200355128</v>
      </c>
      <c r="G294" s="34">
        <v>1263753743</v>
      </c>
      <c r="H294" s="34">
        <v>1432306505</v>
      </c>
      <c r="I294" s="35">
        <v>0.13300000000000001</v>
      </c>
      <c r="J294" s="13">
        <v>0</v>
      </c>
      <c r="K294" s="13">
        <v>0</v>
      </c>
      <c r="L294" s="13">
        <v>0</v>
      </c>
      <c r="M294" s="13">
        <v>0.13300000000000001</v>
      </c>
      <c r="N294" s="13">
        <v>0</v>
      </c>
      <c r="O294" s="13">
        <v>0</v>
      </c>
      <c r="P294" s="13">
        <v>1360452119</v>
      </c>
      <c r="Q294" s="36">
        <v>0.93</v>
      </c>
      <c r="R294" s="36">
        <v>0.84099999999999997</v>
      </c>
      <c r="S294" s="36">
        <v>0.91639999999999999</v>
      </c>
      <c r="T294" s="36">
        <v>0.82469999999999999</v>
      </c>
      <c r="U294" s="37">
        <v>0.84099999999999997</v>
      </c>
      <c r="V294" s="36">
        <f t="shared" si="8"/>
        <v>0</v>
      </c>
      <c r="W294" s="13">
        <f t="shared" si="9"/>
        <v>0</v>
      </c>
    </row>
    <row r="295" spans="1:23" x14ac:dyDescent="0.25">
      <c r="A295" s="45">
        <v>61910</v>
      </c>
      <c r="B295" s="13" t="s">
        <v>818</v>
      </c>
      <c r="C295" s="13" t="s">
        <v>1050</v>
      </c>
      <c r="D295" s="13">
        <v>44056.653391203705</v>
      </c>
      <c r="E295" s="13">
        <v>0</v>
      </c>
      <c r="F295" s="13">
        <v>2409723208</v>
      </c>
      <c r="G295" s="34">
        <v>2485903412</v>
      </c>
      <c r="H295" s="34">
        <v>2818602171</v>
      </c>
      <c r="I295" s="35">
        <v>0.13400000000000001</v>
      </c>
      <c r="J295" s="13">
        <v>0</v>
      </c>
      <c r="K295" s="13">
        <v>0</v>
      </c>
      <c r="L295" s="13">
        <v>0</v>
      </c>
      <c r="M295" s="13">
        <v>0.13400000000000001</v>
      </c>
      <c r="N295" s="13">
        <v>0</v>
      </c>
      <c r="O295" s="13">
        <v>0</v>
      </c>
      <c r="P295" s="13">
        <v>2732226454</v>
      </c>
      <c r="Q295" s="36">
        <v>0.93</v>
      </c>
      <c r="R295" s="36">
        <v>0.8407</v>
      </c>
      <c r="S295" s="36">
        <v>0.91639999999999999</v>
      </c>
      <c r="T295" s="36">
        <v>0.82469999999999999</v>
      </c>
      <c r="U295" s="37">
        <v>0.8407</v>
      </c>
      <c r="V295" s="36">
        <f t="shared" si="8"/>
        <v>0</v>
      </c>
      <c r="W295" s="13">
        <f t="shared" si="9"/>
        <v>0</v>
      </c>
    </row>
    <row r="296" spans="1:23" x14ac:dyDescent="0.25">
      <c r="A296" s="45">
        <v>61911</v>
      </c>
      <c r="B296" s="13" t="s">
        <v>817</v>
      </c>
      <c r="C296" s="13" t="s">
        <v>1049</v>
      </c>
      <c r="D296" s="13">
        <v>44043.305833333332</v>
      </c>
      <c r="E296" s="13">
        <v>0</v>
      </c>
      <c r="F296" s="13">
        <v>19956185760</v>
      </c>
      <c r="G296" s="34">
        <v>20196137365</v>
      </c>
      <c r="H296" s="34">
        <v>21968388132</v>
      </c>
      <c r="I296" s="35">
        <v>8.7999999999999995E-2</v>
      </c>
      <c r="J296" s="13">
        <v>0</v>
      </c>
      <c r="K296" s="13">
        <v>0</v>
      </c>
      <c r="L296" s="13">
        <v>0</v>
      </c>
      <c r="M296" s="13">
        <v>8.7999999999999995E-2</v>
      </c>
      <c r="N296" s="13">
        <v>0</v>
      </c>
      <c r="O296" s="13">
        <v>0</v>
      </c>
      <c r="P296" s="13">
        <v>21707380302</v>
      </c>
      <c r="Q296" s="36">
        <v>0.93</v>
      </c>
      <c r="R296" s="36">
        <v>0.87629999999999997</v>
      </c>
      <c r="S296" s="36">
        <v>0.91639999999999999</v>
      </c>
      <c r="T296" s="36">
        <v>0.82469999999999999</v>
      </c>
      <c r="U296" s="37">
        <v>0.87629999999999997</v>
      </c>
      <c r="V296" s="36">
        <f t="shared" si="8"/>
        <v>0</v>
      </c>
      <c r="W296" s="13">
        <f t="shared" si="9"/>
        <v>0</v>
      </c>
    </row>
    <row r="297" spans="1:23" x14ac:dyDescent="0.25">
      <c r="A297" s="45">
        <v>61912</v>
      </c>
      <c r="B297" s="13" t="s">
        <v>816</v>
      </c>
      <c r="C297" s="13" t="s">
        <v>1050</v>
      </c>
      <c r="D297" s="13">
        <v>44056.655185185184</v>
      </c>
      <c r="E297" s="13">
        <v>0</v>
      </c>
      <c r="F297" s="13">
        <v>2130539027</v>
      </c>
      <c r="G297" s="34">
        <v>2214152881</v>
      </c>
      <c r="H297" s="34">
        <v>2314174143</v>
      </c>
      <c r="I297" s="35">
        <v>4.4999999999999998E-2</v>
      </c>
      <c r="J297" s="13">
        <v>0</v>
      </c>
      <c r="K297" s="13">
        <v>0</v>
      </c>
      <c r="L297" s="13">
        <v>0</v>
      </c>
      <c r="M297" s="13">
        <v>4.4999999999999998E-2</v>
      </c>
      <c r="N297" s="13">
        <v>0</v>
      </c>
      <c r="O297" s="13">
        <v>0</v>
      </c>
      <c r="P297" s="13">
        <v>2226783150</v>
      </c>
      <c r="Q297" s="36">
        <v>0.93</v>
      </c>
      <c r="R297" s="36">
        <v>0.91200000000000003</v>
      </c>
      <c r="S297" s="36">
        <v>0.91639999999999999</v>
      </c>
      <c r="T297" s="36">
        <v>0.82469999999999999</v>
      </c>
      <c r="U297" s="37">
        <v>0.91200000000000003</v>
      </c>
      <c r="V297" s="36">
        <f t="shared" si="8"/>
        <v>0</v>
      </c>
      <c r="W297" s="13">
        <f t="shared" si="9"/>
        <v>0</v>
      </c>
    </row>
    <row r="298" spans="1:23" x14ac:dyDescent="0.25">
      <c r="A298" s="45">
        <v>61914</v>
      </c>
      <c r="B298" s="13" t="s">
        <v>815</v>
      </c>
      <c r="C298" s="13" t="s">
        <v>1050</v>
      </c>
      <c r="D298" s="13">
        <v>44056.656215277777</v>
      </c>
      <c r="E298" s="13">
        <v>0</v>
      </c>
      <c r="F298" s="13">
        <v>5064669143</v>
      </c>
      <c r="G298" s="34">
        <v>5285552473</v>
      </c>
      <c r="H298" s="34">
        <v>5690988536</v>
      </c>
      <c r="I298" s="35">
        <v>7.6999999999999999E-2</v>
      </c>
      <c r="J298" s="13">
        <v>0</v>
      </c>
      <c r="K298" s="13">
        <v>0</v>
      </c>
      <c r="L298" s="13">
        <v>0</v>
      </c>
      <c r="M298" s="13">
        <v>7.6999999999999999E-2</v>
      </c>
      <c r="N298" s="13">
        <v>0</v>
      </c>
      <c r="O298" s="13">
        <v>0</v>
      </c>
      <c r="P298" s="13">
        <v>5453162026</v>
      </c>
      <c r="Q298" s="36">
        <v>0.93</v>
      </c>
      <c r="R298" s="36">
        <v>0.88529999999999998</v>
      </c>
      <c r="S298" s="36">
        <v>0.91639999999999999</v>
      </c>
      <c r="T298" s="36">
        <v>0.82469999999999999</v>
      </c>
      <c r="U298" s="37">
        <v>0.88529999999999998</v>
      </c>
      <c r="V298" s="36">
        <f t="shared" si="8"/>
        <v>0</v>
      </c>
      <c r="W298" s="13">
        <f t="shared" si="9"/>
        <v>0</v>
      </c>
    </row>
    <row r="299" spans="1:23" x14ac:dyDescent="0.25">
      <c r="A299" s="45">
        <v>62901</v>
      </c>
      <c r="B299" s="13" t="s">
        <v>814</v>
      </c>
      <c r="C299" s="13" t="s">
        <v>1049</v>
      </c>
      <c r="D299" s="13">
        <v>44040.735763888886</v>
      </c>
      <c r="E299" s="13">
        <v>0</v>
      </c>
      <c r="F299" s="13">
        <v>1344283381</v>
      </c>
      <c r="G299" s="34">
        <v>1206958976</v>
      </c>
      <c r="H299" s="34">
        <v>1196781425</v>
      </c>
      <c r="I299" s="35">
        <v>-8.0000000000000002E-3</v>
      </c>
      <c r="J299" s="13">
        <v>0</v>
      </c>
      <c r="K299" s="13">
        <v>0</v>
      </c>
      <c r="L299" s="13">
        <v>0</v>
      </c>
      <c r="M299" s="13">
        <v>-8.0000000000000002E-3</v>
      </c>
      <c r="N299" s="13">
        <v>0</v>
      </c>
      <c r="O299" s="13">
        <v>0</v>
      </c>
      <c r="P299" s="13">
        <v>1332947857</v>
      </c>
      <c r="Q299" s="36">
        <v>0.93</v>
      </c>
      <c r="R299" s="36">
        <v>0.93</v>
      </c>
      <c r="S299" s="36">
        <v>0.91639999999999999</v>
      </c>
      <c r="T299" s="36">
        <v>0.82469999999999999</v>
      </c>
      <c r="U299" s="37">
        <v>0.91639999999999999</v>
      </c>
      <c r="V299" s="36">
        <f t="shared" si="8"/>
        <v>0</v>
      </c>
      <c r="W299" s="13">
        <f t="shared" si="9"/>
        <v>0</v>
      </c>
    </row>
    <row r="300" spans="1:23" x14ac:dyDescent="0.25">
      <c r="A300" s="45">
        <v>62902</v>
      </c>
      <c r="B300" s="13" t="s">
        <v>813</v>
      </c>
      <c r="C300" s="13" t="s">
        <v>1049</v>
      </c>
      <c r="D300" s="13">
        <v>44040.735763888886</v>
      </c>
      <c r="E300" s="13">
        <v>0</v>
      </c>
      <c r="F300" s="13">
        <v>883296517</v>
      </c>
      <c r="G300" s="34">
        <v>885838690</v>
      </c>
      <c r="H300" s="34">
        <v>718947106</v>
      </c>
      <c r="I300" s="35">
        <v>-0.188</v>
      </c>
      <c r="J300" s="13">
        <v>0</v>
      </c>
      <c r="K300" s="13">
        <v>0</v>
      </c>
      <c r="L300" s="13">
        <v>0</v>
      </c>
      <c r="M300" s="13">
        <v>-0.188</v>
      </c>
      <c r="N300" s="13">
        <v>0</v>
      </c>
      <c r="O300" s="13">
        <v>0</v>
      </c>
      <c r="P300" s="13">
        <v>716883877</v>
      </c>
      <c r="Q300" s="36">
        <v>0.93</v>
      </c>
      <c r="R300" s="36">
        <v>0.93</v>
      </c>
      <c r="S300" s="36">
        <v>0.91639999999999999</v>
      </c>
      <c r="T300" s="36">
        <v>0.82469999999999999</v>
      </c>
      <c r="U300" s="37">
        <v>0.91639999999999999</v>
      </c>
      <c r="V300" s="36">
        <f t="shared" si="8"/>
        <v>0</v>
      </c>
      <c r="W300" s="13">
        <f t="shared" si="9"/>
        <v>0</v>
      </c>
    </row>
    <row r="301" spans="1:23" x14ac:dyDescent="0.25">
      <c r="A301" s="45">
        <v>62903</v>
      </c>
      <c r="B301" s="13" t="s">
        <v>812</v>
      </c>
      <c r="C301" s="13" t="s">
        <v>1049</v>
      </c>
      <c r="D301" s="13">
        <v>44039.707499999997</v>
      </c>
      <c r="E301" s="13">
        <v>0</v>
      </c>
      <c r="F301" s="13">
        <v>768656674</v>
      </c>
      <c r="G301" s="34">
        <v>808942142</v>
      </c>
      <c r="H301" s="34">
        <v>800797680</v>
      </c>
      <c r="I301" s="35">
        <v>-0.01</v>
      </c>
      <c r="J301" s="13">
        <v>0</v>
      </c>
      <c r="K301" s="13">
        <v>0</v>
      </c>
      <c r="L301" s="13">
        <v>0</v>
      </c>
      <c r="M301" s="13">
        <v>-0.01</v>
      </c>
      <c r="N301" s="13">
        <v>0</v>
      </c>
      <c r="O301" s="13">
        <v>0</v>
      </c>
      <c r="P301" s="13">
        <v>760917808</v>
      </c>
      <c r="Q301" s="36">
        <v>0.93</v>
      </c>
      <c r="R301" s="36">
        <v>0.93</v>
      </c>
      <c r="S301" s="36">
        <v>0.91639999999999999</v>
      </c>
      <c r="T301" s="36">
        <v>0.82469999999999999</v>
      </c>
      <c r="U301" s="37">
        <v>0.91639999999999999</v>
      </c>
      <c r="V301" s="36">
        <f t="shared" si="8"/>
        <v>0</v>
      </c>
      <c r="W301" s="13">
        <f t="shared" si="9"/>
        <v>0</v>
      </c>
    </row>
    <row r="302" spans="1:23" x14ac:dyDescent="0.25">
      <c r="A302" s="45">
        <v>62904</v>
      </c>
      <c r="B302" s="13" t="s">
        <v>811</v>
      </c>
      <c r="C302" s="13" t="s">
        <v>1049</v>
      </c>
      <c r="D302" s="13">
        <v>44043.305833333332</v>
      </c>
      <c r="E302" s="13">
        <v>0</v>
      </c>
      <c r="F302" s="13">
        <v>2529735501</v>
      </c>
      <c r="G302" s="34">
        <v>2544003730</v>
      </c>
      <c r="H302" s="34">
        <v>2474748902</v>
      </c>
      <c r="I302" s="35">
        <v>-2.7E-2</v>
      </c>
      <c r="J302" s="13">
        <v>0</v>
      </c>
      <c r="K302" s="13">
        <v>0</v>
      </c>
      <c r="L302" s="13">
        <v>0</v>
      </c>
      <c r="M302" s="13">
        <v>-2.7E-2</v>
      </c>
      <c r="N302" s="13">
        <v>0</v>
      </c>
      <c r="O302" s="13">
        <v>0</v>
      </c>
      <c r="P302" s="13">
        <v>2460869094</v>
      </c>
      <c r="Q302" s="36">
        <v>0.93</v>
      </c>
      <c r="R302" s="36">
        <v>0.93</v>
      </c>
      <c r="S302" s="36">
        <v>0.91639999999999999</v>
      </c>
      <c r="T302" s="36">
        <v>0.82469999999999999</v>
      </c>
      <c r="U302" s="37">
        <v>0.91639999999999999</v>
      </c>
      <c r="V302" s="36">
        <f t="shared" si="8"/>
        <v>0</v>
      </c>
      <c r="W302" s="13">
        <f t="shared" si="9"/>
        <v>0</v>
      </c>
    </row>
    <row r="303" spans="1:23" x14ac:dyDescent="0.25">
      <c r="A303" s="45">
        <v>62905</v>
      </c>
      <c r="B303" s="13" t="s">
        <v>810</v>
      </c>
      <c r="C303" s="13" t="s">
        <v>1049</v>
      </c>
      <c r="D303" s="13">
        <v>44041.719305555554</v>
      </c>
      <c r="E303" s="13">
        <v>0</v>
      </c>
      <c r="F303" s="13">
        <v>1107905828</v>
      </c>
      <c r="G303" s="34">
        <v>1109775470</v>
      </c>
      <c r="H303" s="34">
        <v>772122410</v>
      </c>
      <c r="I303" s="35">
        <v>-0.30399999999999999</v>
      </c>
      <c r="J303" s="13">
        <v>0</v>
      </c>
      <c r="K303" s="13">
        <v>0</v>
      </c>
      <c r="L303" s="13">
        <v>0</v>
      </c>
      <c r="M303" s="13">
        <v>-0.30399999999999999</v>
      </c>
      <c r="N303" s="13">
        <v>0</v>
      </c>
      <c r="O303" s="13">
        <v>0</v>
      </c>
      <c r="P303" s="13">
        <v>770821613</v>
      </c>
      <c r="Q303" s="36">
        <v>0.93</v>
      </c>
      <c r="R303" s="36">
        <v>0.93</v>
      </c>
      <c r="S303" s="36">
        <v>0.91639999999999999</v>
      </c>
      <c r="T303" s="36">
        <v>0.82469999999999999</v>
      </c>
      <c r="U303" s="37">
        <v>0.91639999999999999</v>
      </c>
      <c r="V303" s="36">
        <f t="shared" si="8"/>
        <v>0</v>
      </c>
      <c r="W303" s="13">
        <f t="shared" si="9"/>
        <v>0</v>
      </c>
    </row>
    <row r="304" spans="1:23" x14ac:dyDescent="0.25">
      <c r="A304" s="45">
        <v>62906</v>
      </c>
      <c r="B304" s="13" t="s">
        <v>809</v>
      </c>
      <c r="C304" s="13" t="s">
        <v>1049</v>
      </c>
      <c r="D304" s="13">
        <v>44040.735763888886</v>
      </c>
      <c r="E304" s="13">
        <v>0</v>
      </c>
      <c r="F304" s="13">
        <v>77251987</v>
      </c>
      <c r="G304" s="34">
        <v>78548144</v>
      </c>
      <c r="H304" s="34">
        <v>82063056</v>
      </c>
      <c r="I304" s="35">
        <v>4.4999999999999998E-2</v>
      </c>
      <c r="J304" s="13">
        <v>0</v>
      </c>
      <c r="K304" s="13">
        <v>0</v>
      </c>
      <c r="L304" s="13">
        <v>0</v>
      </c>
      <c r="M304" s="13">
        <v>4.4999999999999998E-2</v>
      </c>
      <c r="N304" s="13">
        <v>0</v>
      </c>
      <c r="O304" s="13">
        <v>0</v>
      </c>
      <c r="P304" s="13">
        <v>80708898</v>
      </c>
      <c r="Q304" s="36">
        <v>0.93</v>
      </c>
      <c r="R304" s="36">
        <v>0.91239999999999999</v>
      </c>
      <c r="S304" s="36">
        <v>0.91639999999999999</v>
      </c>
      <c r="T304" s="36">
        <v>0.82469999999999999</v>
      </c>
      <c r="U304" s="37">
        <v>0.91239999999999999</v>
      </c>
      <c r="V304" s="36">
        <f t="shared" si="8"/>
        <v>0</v>
      </c>
      <c r="W304" s="13">
        <f t="shared" si="9"/>
        <v>0</v>
      </c>
    </row>
    <row r="305" spans="1:23" x14ac:dyDescent="0.25">
      <c r="A305" s="45">
        <v>63903</v>
      </c>
      <c r="B305" s="13" t="s">
        <v>808</v>
      </c>
      <c r="C305" s="13" t="s">
        <v>1049</v>
      </c>
      <c r="D305" s="13">
        <v>44041.719305555554</v>
      </c>
      <c r="E305" s="13">
        <v>0</v>
      </c>
      <c r="F305" s="13">
        <v>181920738</v>
      </c>
      <c r="G305" s="34">
        <v>183273639</v>
      </c>
      <c r="H305" s="34">
        <v>159908996</v>
      </c>
      <c r="I305" s="35">
        <v>-0.127</v>
      </c>
      <c r="J305" s="13">
        <v>0</v>
      </c>
      <c r="K305" s="13">
        <v>0</v>
      </c>
      <c r="L305" s="13">
        <v>0</v>
      </c>
      <c r="M305" s="13">
        <v>-0.127</v>
      </c>
      <c r="N305" s="13">
        <v>0</v>
      </c>
      <c r="O305" s="13">
        <v>0</v>
      </c>
      <c r="P305" s="13">
        <v>158728570</v>
      </c>
      <c r="Q305" s="36">
        <v>0.93</v>
      </c>
      <c r="R305" s="36">
        <v>0.93</v>
      </c>
      <c r="S305" s="36">
        <v>0.91639999999999999</v>
      </c>
      <c r="T305" s="36">
        <v>0.82469999999999999</v>
      </c>
      <c r="U305" s="37">
        <v>0.91639999999999999</v>
      </c>
      <c r="V305" s="36">
        <f t="shared" si="8"/>
        <v>0</v>
      </c>
      <c r="W305" s="13">
        <f t="shared" si="9"/>
        <v>0</v>
      </c>
    </row>
    <row r="306" spans="1:23" x14ac:dyDescent="0.25">
      <c r="A306" s="45">
        <v>63906</v>
      </c>
      <c r="B306" s="13" t="s">
        <v>807</v>
      </c>
      <c r="C306" s="13" t="s">
        <v>1049</v>
      </c>
      <c r="D306" s="13">
        <v>44036.564849537041</v>
      </c>
      <c r="E306" s="13">
        <v>0</v>
      </c>
      <c r="F306" s="13">
        <v>93645093</v>
      </c>
      <c r="G306" s="34">
        <v>93619571</v>
      </c>
      <c r="H306" s="34">
        <v>88867177</v>
      </c>
      <c r="I306" s="35">
        <v>-5.0999999999999997E-2</v>
      </c>
      <c r="J306" s="13">
        <v>0</v>
      </c>
      <c r="K306" s="13">
        <v>0</v>
      </c>
      <c r="L306" s="13">
        <v>0</v>
      </c>
      <c r="M306" s="13">
        <v>-5.0999999999999997E-2</v>
      </c>
      <c r="N306" s="13">
        <v>0</v>
      </c>
      <c r="O306" s="13">
        <v>0</v>
      </c>
      <c r="P306" s="13">
        <v>88891403</v>
      </c>
      <c r="Q306" s="36">
        <v>0.93</v>
      </c>
      <c r="R306" s="36">
        <v>0.93</v>
      </c>
      <c r="S306" s="36">
        <v>0.91639999999999999</v>
      </c>
      <c r="T306" s="36">
        <v>0.82469999999999999</v>
      </c>
      <c r="U306" s="37">
        <v>0.91639999999999999</v>
      </c>
      <c r="V306" s="36">
        <f t="shared" si="8"/>
        <v>0</v>
      </c>
      <c r="W306" s="13">
        <f t="shared" si="9"/>
        <v>0</v>
      </c>
    </row>
    <row r="307" spans="1:23" x14ac:dyDescent="0.25">
      <c r="A307" s="45">
        <v>64903</v>
      </c>
      <c r="B307" s="13" t="s">
        <v>806</v>
      </c>
      <c r="C307" s="13" t="s">
        <v>1049</v>
      </c>
      <c r="D307" s="13">
        <v>44036.564849537041</v>
      </c>
      <c r="E307" s="13">
        <v>27649260</v>
      </c>
      <c r="F307" s="13">
        <v>7188998067</v>
      </c>
      <c r="G307" s="34">
        <v>6792742531</v>
      </c>
      <c r="H307" s="34">
        <v>6848892617</v>
      </c>
      <c r="I307" s="35">
        <v>8.0000000000000002E-3</v>
      </c>
      <c r="J307" s="13">
        <v>0</v>
      </c>
      <c r="K307" s="13">
        <v>0</v>
      </c>
      <c r="L307" s="13">
        <v>0</v>
      </c>
      <c r="M307" s="13">
        <v>8.0000000000000002E-3</v>
      </c>
      <c r="N307" s="13">
        <v>35774045</v>
      </c>
      <c r="O307" s="13">
        <v>8124785</v>
      </c>
      <c r="P307" s="13">
        <v>7256319907</v>
      </c>
      <c r="Q307" s="36">
        <v>0.93</v>
      </c>
      <c r="R307" s="36">
        <v>0.93</v>
      </c>
      <c r="S307" s="36">
        <v>0.91639999999999999</v>
      </c>
      <c r="T307" s="36">
        <v>0.82469999999999999</v>
      </c>
      <c r="U307" s="37">
        <v>0.91639999999999999</v>
      </c>
      <c r="V307" s="36">
        <f t="shared" si="8"/>
        <v>0</v>
      </c>
      <c r="W307" s="13">
        <f t="shared" si="9"/>
        <v>0</v>
      </c>
    </row>
    <row r="308" spans="1:23" x14ac:dyDescent="0.25">
      <c r="A308" s="45">
        <v>65901</v>
      </c>
      <c r="B308" s="13" t="s">
        <v>805</v>
      </c>
      <c r="C308" s="13" t="s">
        <v>1049</v>
      </c>
      <c r="D308" s="13">
        <v>44043.305833333332</v>
      </c>
      <c r="E308" s="13">
        <v>0</v>
      </c>
      <c r="F308" s="13">
        <v>303943427</v>
      </c>
      <c r="G308" s="34">
        <v>185150994</v>
      </c>
      <c r="H308" s="34">
        <v>198808449</v>
      </c>
      <c r="I308" s="35">
        <v>7.3999999999999996E-2</v>
      </c>
      <c r="J308" s="13">
        <v>0</v>
      </c>
      <c r="K308" s="13">
        <v>0</v>
      </c>
      <c r="L308" s="13">
        <v>0</v>
      </c>
      <c r="M308" s="13">
        <v>7.3999999999999996E-2</v>
      </c>
      <c r="N308" s="13">
        <v>0</v>
      </c>
      <c r="O308" s="13">
        <v>0</v>
      </c>
      <c r="P308" s="13">
        <v>326363472</v>
      </c>
      <c r="Q308" s="36">
        <v>0.93</v>
      </c>
      <c r="R308" s="36">
        <v>0.88770000000000004</v>
      </c>
      <c r="S308" s="36">
        <v>0.91639999999999999</v>
      </c>
      <c r="T308" s="36">
        <v>0.82469999999999999</v>
      </c>
      <c r="U308" s="37">
        <v>0.88770000000000004</v>
      </c>
      <c r="V308" s="36">
        <f t="shared" si="8"/>
        <v>0</v>
      </c>
      <c r="W308" s="13">
        <f t="shared" si="9"/>
        <v>0</v>
      </c>
    </row>
    <row r="309" spans="1:23" x14ac:dyDescent="0.25">
      <c r="A309" s="45">
        <v>66005</v>
      </c>
      <c r="B309" s="13" t="s">
        <v>803</v>
      </c>
      <c r="C309" s="13" t="s">
        <v>1049</v>
      </c>
      <c r="D309" s="13">
        <v>44043.579259259262</v>
      </c>
      <c r="E309" s="13">
        <v>577314</v>
      </c>
      <c r="F309" s="13">
        <v>27361091</v>
      </c>
      <c r="G309" s="34">
        <v>26512812</v>
      </c>
      <c r="H309" s="34">
        <v>26867158</v>
      </c>
      <c r="I309" s="35">
        <v>1.2999999999999999E-2</v>
      </c>
      <c r="J309" s="13">
        <v>0</v>
      </c>
      <c r="K309" s="13">
        <v>0</v>
      </c>
      <c r="L309" s="13">
        <v>0</v>
      </c>
      <c r="M309" s="13">
        <v>1.2999999999999999E-2</v>
      </c>
      <c r="N309" s="13">
        <v>0</v>
      </c>
      <c r="O309" s="13">
        <v>-577314</v>
      </c>
      <c r="P309" s="13">
        <v>27141744</v>
      </c>
      <c r="Q309" s="36">
        <v>0.93</v>
      </c>
      <c r="R309" s="36">
        <v>0.93</v>
      </c>
      <c r="S309" s="36">
        <v>0.91639999999999999</v>
      </c>
      <c r="T309" s="36">
        <v>0.82469999999999999</v>
      </c>
      <c r="U309" s="37">
        <v>0.91639999999999999</v>
      </c>
      <c r="V309" s="36">
        <f t="shared" si="8"/>
        <v>0</v>
      </c>
      <c r="W309" s="13">
        <f t="shared" si="9"/>
        <v>0</v>
      </c>
    </row>
    <row r="310" spans="1:23" x14ac:dyDescent="0.25">
      <c r="A310" s="45">
        <v>66901</v>
      </c>
      <c r="B310" s="13" t="s">
        <v>802</v>
      </c>
      <c r="C310" s="13" t="s">
        <v>1049</v>
      </c>
      <c r="D310" s="13">
        <v>44043.305833333332</v>
      </c>
      <c r="E310" s="13">
        <v>0</v>
      </c>
      <c r="F310" s="13">
        <v>405911791</v>
      </c>
      <c r="G310" s="34">
        <v>243246528</v>
      </c>
      <c r="H310" s="34">
        <v>245436349</v>
      </c>
      <c r="I310" s="35">
        <v>8.9999999999999993E-3</v>
      </c>
      <c r="J310" s="13">
        <v>0</v>
      </c>
      <c r="K310" s="13">
        <v>0</v>
      </c>
      <c r="L310" s="13">
        <v>0</v>
      </c>
      <c r="M310" s="13">
        <v>8.9999999999999993E-3</v>
      </c>
      <c r="N310" s="13">
        <v>0</v>
      </c>
      <c r="O310" s="13">
        <v>0</v>
      </c>
      <c r="P310" s="13">
        <v>409566002</v>
      </c>
      <c r="Q310" s="36">
        <v>0.93</v>
      </c>
      <c r="R310" s="36">
        <v>0.93</v>
      </c>
      <c r="S310" s="36">
        <v>0.91639999999999999</v>
      </c>
      <c r="T310" s="36">
        <v>0.82469999999999999</v>
      </c>
      <c r="U310" s="37">
        <v>0.91639999999999999</v>
      </c>
      <c r="V310" s="36">
        <f t="shared" si="8"/>
        <v>0</v>
      </c>
      <c r="W310" s="13">
        <f t="shared" si="9"/>
        <v>0</v>
      </c>
    </row>
    <row r="311" spans="1:23" x14ac:dyDescent="0.25">
      <c r="A311" s="45">
        <v>67902</v>
      </c>
      <c r="B311" s="13" t="s">
        <v>799</v>
      </c>
      <c r="C311" s="13" t="s">
        <v>1049</v>
      </c>
      <c r="D311" s="13">
        <v>44039.707499999997</v>
      </c>
      <c r="E311" s="13">
        <v>0</v>
      </c>
      <c r="F311" s="13">
        <v>576398062</v>
      </c>
      <c r="G311" s="34">
        <v>588874199</v>
      </c>
      <c r="H311" s="34">
        <v>569792217</v>
      </c>
      <c r="I311" s="35">
        <v>-3.2000000000000001E-2</v>
      </c>
      <c r="J311" s="13">
        <v>0</v>
      </c>
      <c r="K311" s="13">
        <v>0</v>
      </c>
      <c r="L311" s="13">
        <v>0</v>
      </c>
      <c r="M311" s="13">
        <v>-3.2000000000000001E-2</v>
      </c>
      <c r="N311" s="13">
        <v>0</v>
      </c>
      <c r="O311" s="13">
        <v>0</v>
      </c>
      <c r="P311" s="13">
        <v>557720359</v>
      </c>
      <c r="Q311" s="36">
        <v>0.93</v>
      </c>
      <c r="R311" s="36">
        <v>0.93</v>
      </c>
      <c r="S311" s="36">
        <v>0.91639999999999999</v>
      </c>
      <c r="T311" s="36">
        <v>0.82469999999999999</v>
      </c>
      <c r="U311" s="37">
        <v>0.91639999999999999</v>
      </c>
      <c r="V311" s="36">
        <f t="shared" si="8"/>
        <v>0</v>
      </c>
      <c r="W311" s="13">
        <f t="shared" si="9"/>
        <v>0</v>
      </c>
    </row>
    <row r="312" spans="1:23" x14ac:dyDescent="0.25">
      <c r="A312" s="45">
        <v>67903</v>
      </c>
      <c r="B312" s="13" t="s">
        <v>798</v>
      </c>
      <c r="C312" s="13" t="s">
        <v>1049</v>
      </c>
      <c r="D312" s="13">
        <v>44040.404618055552</v>
      </c>
      <c r="E312" s="13">
        <v>0</v>
      </c>
      <c r="F312" s="13">
        <v>539955242</v>
      </c>
      <c r="G312" s="34">
        <v>570754040</v>
      </c>
      <c r="H312" s="34">
        <v>591129590</v>
      </c>
      <c r="I312" s="35">
        <v>3.5999999999999997E-2</v>
      </c>
      <c r="J312" s="13">
        <v>0</v>
      </c>
      <c r="K312" s="13">
        <v>0</v>
      </c>
      <c r="L312" s="13">
        <v>0</v>
      </c>
      <c r="M312" s="13">
        <v>3.5999999999999997E-2</v>
      </c>
      <c r="N312" s="13">
        <v>0</v>
      </c>
      <c r="O312" s="13">
        <v>0</v>
      </c>
      <c r="P312" s="13">
        <v>559231295</v>
      </c>
      <c r="Q312" s="36">
        <v>0.93</v>
      </c>
      <c r="R312" s="36">
        <v>0.92030000000000001</v>
      </c>
      <c r="S312" s="36">
        <v>0.91639999999999999</v>
      </c>
      <c r="T312" s="36">
        <v>0.82469999999999999</v>
      </c>
      <c r="U312" s="37">
        <v>0.91639999999999999</v>
      </c>
      <c r="V312" s="36">
        <f t="shared" si="8"/>
        <v>0</v>
      </c>
      <c r="W312" s="13">
        <f t="shared" si="9"/>
        <v>0</v>
      </c>
    </row>
    <row r="313" spans="1:23" x14ac:dyDescent="0.25">
      <c r="A313" s="45">
        <v>67904</v>
      </c>
      <c r="B313" s="13" t="s">
        <v>797</v>
      </c>
      <c r="C313" s="13" t="s">
        <v>1049</v>
      </c>
      <c r="D313" s="13">
        <v>44039.359756944446</v>
      </c>
      <c r="E313" s="13">
        <v>0</v>
      </c>
      <c r="F313" s="13">
        <v>124716103</v>
      </c>
      <c r="G313" s="34">
        <v>129024418</v>
      </c>
      <c r="H313" s="34">
        <v>142013925</v>
      </c>
      <c r="I313" s="35">
        <v>0.10100000000000001</v>
      </c>
      <c r="J313" s="13">
        <v>0</v>
      </c>
      <c r="K313" s="13">
        <v>0</v>
      </c>
      <c r="L313" s="13">
        <v>0</v>
      </c>
      <c r="M313" s="13">
        <v>0.10100000000000001</v>
      </c>
      <c r="N313" s="13">
        <v>0</v>
      </c>
      <c r="O313" s="13">
        <v>0</v>
      </c>
      <c r="P313" s="13">
        <v>137271871</v>
      </c>
      <c r="Q313" s="36">
        <v>0.93</v>
      </c>
      <c r="R313" s="36">
        <v>0.86599999999999999</v>
      </c>
      <c r="S313" s="36">
        <v>0.91639999999999999</v>
      </c>
      <c r="T313" s="36">
        <v>0.82469999999999999</v>
      </c>
      <c r="U313" s="37">
        <v>0.86599999999999999</v>
      </c>
      <c r="V313" s="36">
        <f t="shared" si="8"/>
        <v>0</v>
      </c>
      <c r="W313" s="13">
        <f t="shared" si="9"/>
        <v>0</v>
      </c>
    </row>
    <row r="314" spans="1:23" x14ac:dyDescent="0.25">
      <c r="A314" s="45">
        <v>67907</v>
      </c>
      <c r="B314" s="13" t="s">
        <v>796</v>
      </c>
      <c r="C314" s="13" t="s">
        <v>1049</v>
      </c>
      <c r="D314" s="13">
        <v>44043.579409722224</v>
      </c>
      <c r="E314" s="13">
        <v>0</v>
      </c>
      <c r="F314" s="13">
        <v>154081413</v>
      </c>
      <c r="G314" s="34">
        <v>158299444</v>
      </c>
      <c r="H314" s="34">
        <v>165878680</v>
      </c>
      <c r="I314" s="35">
        <v>4.8000000000000001E-2</v>
      </c>
      <c r="J314" s="13">
        <v>0</v>
      </c>
      <c r="K314" s="13">
        <v>0</v>
      </c>
      <c r="L314" s="13">
        <v>0</v>
      </c>
      <c r="M314" s="13">
        <v>4.8000000000000001E-2</v>
      </c>
      <c r="N314" s="13">
        <v>0</v>
      </c>
      <c r="O314" s="13">
        <v>0</v>
      </c>
      <c r="P314" s="13">
        <v>161458693</v>
      </c>
      <c r="Q314" s="36">
        <v>0.93</v>
      </c>
      <c r="R314" s="36">
        <v>0.90959999999999996</v>
      </c>
      <c r="S314" s="36">
        <v>0.91639999999999999</v>
      </c>
      <c r="T314" s="36">
        <v>0.82469999999999999</v>
      </c>
      <c r="U314" s="37">
        <v>0.90959999999999996</v>
      </c>
      <c r="V314" s="36">
        <f t="shared" si="8"/>
        <v>0</v>
      </c>
      <c r="W314" s="13">
        <f t="shared" si="9"/>
        <v>0</v>
      </c>
    </row>
    <row r="315" spans="1:23" x14ac:dyDescent="0.25">
      <c r="A315" s="45">
        <v>68901</v>
      </c>
      <c r="B315" s="13" t="s">
        <v>794</v>
      </c>
      <c r="C315" s="13" t="s">
        <v>1049</v>
      </c>
      <c r="D315" s="13">
        <v>44043.673622685186</v>
      </c>
      <c r="E315" s="13">
        <v>941261934</v>
      </c>
      <c r="F315" s="13">
        <v>15771631371</v>
      </c>
      <c r="G315" s="34">
        <v>15070399797</v>
      </c>
      <c r="H315" s="34">
        <v>14780081913</v>
      </c>
      <c r="I315" s="35">
        <v>-1.9E-2</v>
      </c>
      <c r="J315" s="13">
        <v>0</v>
      </c>
      <c r="K315" s="13">
        <v>0</v>
      </c>
      <c r="L315" s="13">
        <v>0</v>
      </c>
      <c r="M315" s="13">
        <v>-1.9E-2</v>
      </c>
      <c r="N315" s="13">
        <v>0</v>
      </c>
      <c r="O315" s="13">
        <v>-941261934</v>
      </c>
      <c r="P315" s="13">
        <v>14544675525</v>
      </c>
      <c r="Q315" s="36">
        <v>0.93</v>
      </c>
      <c r="R315" s="36">
        <v>0.93</v>
      </c>
      <c r="S315" s="36">
        <v>0.91639999999999999</v>
      </c>
      <c r="T315" s="36">
        <v>0.82469999999999999</v>
      </c>
      <c r="U315" s="37">
        <v>0.91639999999999999</v>
      </c>
      <c r="V315" s="36">
        <f t="shared" si="8"/>
        <v>0</v>
      </c>
      <c r="W315" s="13">
        <f t="shared" si="9"/>
        <v>0</v>
      </c>
    </row>
    <row r="316" spans="1:23" x14ac:dyDescent="0.25">
      <c r="A316" s="45">
        <v>69902</v>
      </c>
      <c r="B316" s="13" t="s">
        <v>792</v>
      </c>
      <c r="C316" s="13" t="s">
        <v>1049</v>
      </c>
      <c r="D316" s="13">
        <v>44039.707499999997</v>
      </c>
      <c r="E316" s="13">
        <v>0</v>
      </c>
      <c r="F316" s="13">
        <v>249943314</v>
      </c>
      <c r="G316" s="34">
        <v>253770203</v>
      </c>
      <c r="H316" s="34">
        <v>264429410</v>
      </c>
      <c r="I316" s="35">
        <v>4.2000000000000003E-2</v>
      </c>
      <c r="J316" s="13">
        <v>0</v>
      </c>
      <c r="K316" s="13">
        <v>0</v>
      </c>
      <c r="L316" s="13">
        <v>0</v>
      </c>
      <c r="M316" s="13">
        <v>4.2000000000000003E-2</v>
      </c>
      <c r="N316" s="13">
        <v>0</v>
      </c>
      <c r="O316" s="13">
        <v>0</v>
      </c>
      <c r="P316" s="13">
        <v>260441779</v>
      </c>
      <c r="Q316" s="36">
        <v>0.93</v>
      </c>
      <c r="R316" s="36">
        <v>0.91479999999999995</v>
      </c>
      <c r="S316" s="36">
        <v>0.91639999999999999</v>
      </c>
      <c r="T316" s="36">
        <v>0.82469999999999999</v>
      </c>
      <c r="U316" s="37">
        <v>0.91479999999999995</v>
      </c>
      <c r="V316" s="36">
        <f t="shared" si="8"/>
        <v>0</v>
      </c>
      <c r="W316" s="13">
        <f t="shared" si="9"/>
        <v>0</v>
      </c>
    </row>
    <row r="317" spans="1:23" x14ac:dyDescent="0.25">
      <c r="A317" s="45">
        <v>70903</v>
      </c>
      <c r="B317" s="13" t="s">
        <v>790</v>
      </c>
      <c r="C317" s="13" t="s">
        <v>1049</v>
      </c>
      <c r="D317" s="13">
        <v>44040.735763888886</v>
      </c>
      <c r="E317" s="13">
        <v>0</v>
      </c>
      <c r="F317" s="13">
        <v>2394213561</v>
      </c>
      <c r="G317" s="34">
        <v>2463482155</v>
      </c>
      <c r="H317" s="34">
        <v>2633638866</v>
      </c>
      <c r="I317" s="35">
        <v>6.9000000000000006E-2</v>
      </c>
      <c r="J317" s="13">
        <v>0</v>
      </c>
      <c r="K317" s="13">
        <v>0</v>
      </c>
      <c r="L317" s="13">
        <v>0</v>
      </c>
      <c r="M317" s="13">
        <v>6.9000000000000006E-2</v>
      </c>
      <c r="N317" s="13">
        <v>0</v>
      </c>
      <c r="O317" s="13">
        <v>0</v>
      </c>
      <c r="P317" s="13">
        <v>2559585778</v>
      </c>
      <c r="Q317" s="36">
        <v>0.93</v>
      </c>
      <c r="R317" s="36">
        <v>0.89159999999999995</v>
      </c>
      <c r="S317" s="36">
        <v>0.91639999999999999</v>
      </c>
      <c r="T317" s="36">
        <v>0.82469999999999999</v>
      </c>
      <c r="U317" s="37">
        <v>0.89159999999999995</v>
      </c>
      <c r="V317" s="36">
        <f t="shared" si="8"/>
        <v>0</v>
      </c>
      <c r="W317" s="13">
        <f t="shared" si="9"/>
        <v>0</v>
      </c>
    </row>
    <row r="318" spans="1:23" x14ac:dyDescent="0.25">
      <c r="A318" s="45">
        <v>70905</v>
      </c>
      <c r="B318" s="13" t="s">
        <v>789</v>
      </c>
      <c r="C318" s="13" t="s">
        <v>1049</v>
      </c>
      <c r="D318" s="13">
        <v>44060.386770833335</v>
      </c>
      <c r="E318" s="13">
        <v>0</v>
      </c>
      <c r="F318" s="13">
        <v>505087141</v>
      </c>
      <c r="G318" s="34">
        <v>502041933</v>
      </c>
      <c r="H318" s="34">
        <v>561977578</v>
      </c>
      <c r="I318" s="35">
        <v>0.11899999999999999</v>
      </c>
      <c r="J318" s="13">
        <v>0</v>
      </c>
      <c r="K318" s="13">
        <v>0</v>
      </c>
      <c r="L318" s="13">
        <v>0</v>
      </c>
      <c r="M318" s="13">
        <v>0.11899999999999999</v>
      </c>
      <c r="N318" s="13">
        <v>0</v>
      </c>
      <c r="O318" s="13">
        <v>0</v>
      </c>
      <c r="P318" s="13">
        <v>565386334</v>
      </c>
      <c r="Q318" s="36">
        <v>0.93</v>
      </c>
      <c r="R318" s="36">
        <v>0.85150000000000003</v>
      </c>
      <c r="S318" s="36">
        <v>0.91639999999999999</v>
      </c>
      <c r="T318" s="36">
        <v>0.82469999999999999</v>
      </c>
      <c r="U318" s="37">
        <v>0.85150000000000003</v>
      </c>
      <c r="V318" s="36">
        <f t="shared" si="8"/>
        <v>0</v>
      </c>
      <c r="W318" s="13">
        <f t="shared" si="9"/>
        <v>0</v>
      </c>
    </row>
    <row r="319" spans="1:23" x14ac:dyDescent="0.25">
      <c r="A319" s="45">
        <v>70907</v>
      </c>
      <c r="B319" s="13" t="s">
        <v>788</v>
      </c>
      <c r="C319" s="13" t="s">
        <v>1049</v>
      </c>
      <c r="D319" s="13">
        <v>44039.707499999997</v>
      </c>
      <c r="E319" s="13">
        <v>0</v>
      </c>
      <c r="F319" s="13">
        <v>149021965</v>
      </c>
      <c r="G319" s="34">
        <v>155978036</v>
      </c>
      <c r="H319" s="34">
        <v>178804358</v>
      </c>
      <c r="I319" s="35">
        <v>0.14599999999999999</v>
      </c>
      <c r="J319" s="13">
        <v>0</v>
      </c>
      <c r="K319" s="13">
        <v>0</v>
      </c>
      <c r="L319" s="13">
        <v>0</v>
      </c>
      <c r="M319" s="13">
        <v>0.14599999999999999</v>
      </c>
      <c r="N319" s="13">
        <v>0</v>
      </c>
      <c r="O319" s="13">
        <v>0</v>
      </c>
      <c r="P319" s="13">
        <v>170830313</v>
      </c>
      <c r="Q319" s="36">
        <v>0.93</v>
      </c>
      <c r="R319" s="36">
        <v>0.83150000000000002</v>
      </c>
      <c r="S319" s="36">
        <v>0.91639999999999999</v>
      </c>
      <c r="T319" s="36">
        <v>0.82469999999999999</v>
      </c>
      <c r="U319" s="37">
        <v>0.83150000000000002</v>
      </c>
      <c r="V319" s="36">
        <f t="shared" si="8"/>
        <v>0</v>
      </c>
      <c r="W319" s="13">
        <f t="shared" si="9"/>
        <v>0</v>
      </c>
    </row>
    <row r="320" spans="1:23" x14ac:dyDescent="0.25">
      <c r="A320" s="45">
        <v>70908</v>
      </c>
      <c r="B320" s="13" t="s">
        <v>787</v>
      </c>
      <c r="C320" s="13" t="s">
        <v>1049</v>
      </c>
      <c r="D320" s="13">
        <v>44039.707499999997</v>
      </c>
      <c r="E320" s="13">
        <v>312248364</v>
      </c>
      <c r="F320" s="13">
        <v>4761801306</v>
      </c>
      <c r="G320" s="34">
        <v>5170321335</v>
      </c>
      <c r="H320" s="34">
        <v>5883215176</v>
      </c>
      <c r="I320" s="35">
        <v>0.13800000000000001</v>
      </c>
      <c r="J320" s="13">
        <v>0</v>
      </c>
      <c r="K320" s="13">
        <v>0</v>
      </c>
      <c r="L320" s="13">
        <v>0</v>
      </c>
      <c r="M320" s="13">
        <v>0.13800000000000001</v>
      </c>
      <c r="N320" s="13">
        <v>339677867</v>
      </c>
      <c r="O320" s="13">
        <v>27429503</v>
      </c>
      <c r="P320" s="13">
        <v>5402743719</v>
      </c>
      <c r="Q320" s="36">
        <v>0.93</v>
      </c>
      <c r="R320" s="36">
        <v>0.84009999999999996</v>
      </c>
      <c r="S320" s="36">
        <v>0.91639999999999999</v>
      </c>
      <c r="T320" s="36">
        <v>0.82469999999999999</v>
      </c>
      <c r="U320" s="37">
        <v>0.84009999999999996</v>
      </c>
      <c r="V320" s="36">
        <f t="shared" si="8"/>
        <v>0</v>
      </c>
      <c r="W320" s="13">
        <f t="shared" si="9"/>
        <v>0</v>
      </c>
    </row>
    <row r="321" spans="1:23" x14ac:dyDescent="0.25">
      <c r="A321" s="45">
        <v>70909</v>
      </c>
      <c r="B321" s="13" t="s">
        <v>786</v>
      </c>
      <c r="C321" s="13" t="s">
        <v>1049</v>
      </c>
      <c r="D321" s="13">
        <v>44057.679745370369</v>
      </c>
      <c r="E321" s="13">
        <v>0</v>
      </c>
      <c r="F321" s="13">
        <v>100279442</v>
      </c>
      <c r="G321" s="34">
        <v>99131438</v>
      </c>
      <c r="H321" s="34">
        <v>112934082</v>
      </c>
      <c r="I321" s="35">
        <v>0.13900000000000001</v>
      </c>
      <c r="J321" s="13">
        <v>0</v>
      </c>
      <c r="K321" s="13">
        <v>0</v>
      </c>
      <c r="L321" s="13">
        <v>0</v>
      </c>
      <c r="M321" s="13">
        <v>0.13900000000000001</v>
      </c>
      <c r="N321" s="13">
        <v>0</v>
      </c>
      <c r="O321" s="13">
        <v>0</v>
      </c>
      <c r="P321" s="13">
        <v>114241929</v>
      </c>
      <c r="Q321" s="36">
        <v>0.93</v>
      </c>
      <c r="R321" s="36">
        <v>0.8367</v>
      </c>
      <c r="S321" s="36">
        <v>0.91639999999999999</v>
      </c>
      <c r="T321" s="36">
        <v>0.82469999999999999</v>
      </c>
      <c r="U321" s="37">
        <v>0.8367</v>
      </c>
      <c r="V321" s="36">
        <f t="shared" si="8"/>
        <v>0</v>
      </c>
      <c r="W321" s="13">
        <f t="shared" si="9"/>
        <v>0</v>
      </c>
    </row>
    <row r="322" spans="1:23" x14ac:dyDescent="0.25">
      <c r="A322" s="45">
        <v>70910</v>
      </c>
      <c r="B322" s="13" t="s">
        <v>785</v>
      </c>
      <c r="C322" s="13" t="s">
        <v>1049</v>
      </c>
      <c r="D322" s="13">
        <v>44043.305833333332</v>
      </c>
      <c r="E322" s="13">
        <v>0</v>
      </c>
      <c r="F322" s="13">
        <v>349292050</v>
      </c>
      <c r="G322" s="34">
        <v>367586502</v>
      </c>
      <c r="H322" s="34">
        <v>390445185</v>
      </c>
      <c r="I322" s="35">
        <v>6.2E-2</v>
      </c>
      <c r="J322" s="13">
        <v>0</v>
      </c>
      <c r="K322" s="13">
        <v>0</v>
      </c>
      <c r="L322" s="13">
        <v>0</v>
      </c>
      <c r="M322" s="13">
        <v>6.2E-2</v>
      </c>
      <c r="N322" s="13">
        <v>0</v>
      </c>
      <c r="O322" s="13">
        <v>0</v>
      </c>
      <c r="P322" s="13">
        <v>371013077</v>
      </c>
      <c r="Q322" s="36">
        <v>0.93</v>
      </c>
      <c r="R322" s="36">
        <v>0.89739999999999998</v>
      </c>
      <c r="S322" s="36">
        <v>0.91639999999999999</v>
      </c>
      <c r="T322" s="36">
        <v>0.82469999999999999</v>
      </c>
      <c r="U322" s="37">
        <v>0.89739999999999998</v>
      </c>
      <c r="V322" s="36">
        <f t="shared" ref="V322:V385" si="10">MIN(R322,S322)-U322</f>
        <v>0</v>
      </c>
      <c r="W322" s="13">
        <f t="shared" ref="W322:W385" si="11">V322*(P322/100)</f>
        <v>0</v>
      </c>
    </row>
    <row r="323" spans="1:23" x14ac:dyDescent="0.25">
      <c r="A323" s="45">
        <v>70911</v>
      </c>
      <c r="B323" s="13" t="s">
        <v>784</v>
      </c>
      <c r="C323" s="13" t="s">
        <v>1049</v>
      </c>
      <c r="D323" s="13">
        <v>44043.305833333332</v>
      </c>
      <c r="E323" s="13">
        <v>0</v>
      </c>
      <c r="F323" s="13">
        <v>2058691843</v>
      </c>
      <c r="G323" s="34">
        <v>2160325387</v>
      </c>
      <c r="H323" s="34">
        <v>2406736149</v>
      </c>
      <c r="I323" s="35">
        <v>0.114</v>
      </c>
      <c r="J323" s="13">
        <v>0</v>
      </c>
      <c r="K323" s="13">
        <v>0</v>
      </c>
      <c r="L323" s="13">
        <v>0</v>
      </c>
      <c r="M323" s="13">
        <v>0.114</v>
      </c>
      <c r="N323" s="13">
        <v>0</v>
      </c>
      <c r="O323" s="13">
        <v>0</v>
      </c>
      <c r="P323" s="13">
        <v>2293510093</v>
      </c>
      <c r="Q323" s="36">
        <v>0.93</v>
      </c>
      <c r="R323" s="36">
        <v>0.85560000000000003</v>
      </c>
      <c r="S323" s="36">
        <v>0.91639999999999999</v>
      </c>
      <c r="T323" s="36">
        <v>0.82469999999999999</v>
      </c>
      <c r="U323" s="37">
        <v>0.85560000000000003</v>
      </c>
      <c r="V323" s="36">
        <f t="shared" si="10"/>
        <v>0</v>
      </c>
      <c r="W323" s="13">
        <f t="shared" si="11"/>
        <v>0</v>
      </c>
    </row>
    <row r="324" spans="1:23" x14ac:dyDescent="0.25">
      <c r="A324" s="45">
        <v>70912</v>
      </c>
      <c r="B324" s="13" t="s">
        <v>783</v>
      </c>
      <c r="C324" s="13" t="s">
        <v>1049</v>
      </c>
      <c r="D324" s="13">
        <v>44041.719305555554</v>
      </c>
      <c r="E324" s="13">
        <v>0</v>
      </c>
      <c r="F324" s="13">
        <v>4533748282</v>
      </c>
      <c r="G324" s="34">
        <v>4702523972</v>
      </c>
      <c r="H324" s="34">
        <v>5315685554</v>
      </c>
      <c r="I324" s="35">
        <v>0.13</v>
      </c>
      <c r="J324" s="13">
        <v>0</v>
      </c>
      <c r="K324" s="13">
        <v>0</v>
      </c>
      <c r="L324" s="13">
        <v>0</v>
      </c>
      <c r="M324" s="13">
        <v>0.13</v>
      </c>
      <c r="N324" s="13">
        <v>0</v>
      </c>
      <c r="O324" s="13">
        <v>0</v>
      </c>
      <c r="P324" s="13">
        <v>5124903220</v>
      </c>
      <c r="Q324" s="36">
        <v>0.93</v>
      </c>
      <c r="R324" s="36">
        <v>0.84319999999999995</v>
      </c>
      <c r="S324" s="36">
        <v>0.91639999999999999</v>
      </c>
      <c r="T324" s="36">
        <v>0.82469999999999999</v>
      </c>
      <c r="U324" s="37">
        <v>0.84319999999999995</v>
      </c>
      <c r="V324" s="36">
        <f t="shared" si="10"/>
        <v>0</v>
      </c>
      <c r="W324" s="13">
        <f t="shared" si="11"/>
        <v>0</v>
      </c>
    </row>
    <row r="325" spans="1:23" x14ac:dyDescent="0.25">
      <c r="A325" s="45">
        <v>71901</v>
      </c>
      <c r="B325" s="13" t="s">
        <v>781</v>
      </c>
      <c r="C325" s="13" t="s">
        <v>1049</v>
      </c>
      <c r="D325" s="13">
        <v>44039.707499999997</v>
      </c>
      <c r="E325" s="13">
        <v>0</v>
      </c>
      <c r="F325" s="13">
        <v>1469984114</v>
      </c>
      <c r="G325" s="34">
        <v>1491300141</v>
      </c>
      <c r="H325" s="34">
        <v>1547359512</v>
      </c>
      <c r="I325" s="35">
        <v>3.7999999999999999E-2</v>
      </c>
      <c r="J325" s="13">
        <v>0</v>
      </c>
      <c r="K325" s="13">
        <v>0</v>
      </c>
      <c r="L325" s="13">
        <v>0</v>
      </c>
      <c r="M325" s="13">
        <v>3.7999999999999999E-2</v>
      </c>
      <c r="N325" s="13">
        <v>0</v>
      </c>
      <c r="O325" s="13">
        <v>0</v>
      </c>
      <c r="P325" s="13">
        <v>1525242196</v>
      </c>
      <c r="Q325" s="36">
        <v>0.93</v>
      </c>
      <c r="R325" s="36">
        <v>0.91869999999999996</v>
      </c>
      <c r="S325" s="36">
        <v>0.91639999999999999</v>
      </c>
      <c r="T325" s="36">
        <v>0.82469999999999999</v>
      </c>
      <c r="U325" s="37">
        <v>0.91639999999999999</v>
      </c>
      <c r="V325" s="36">
        <f t="shared" si="10"/>
        <v>0</v>
      </c>
      <c r="W325" s="13">
        <f t="shared" si="11"/>
        <v>0</v>
      </c>
    </row>
    <row r="326" spans="1:23" x14ac:dyDescent="0.25">
      <c r="A326" s="45">
        <v>71902</v>
      </c>
      <c r="B326" s="13" t="s">
        <v>780</v>
      </c>
      <c r="C326" s="13" t="s">
        <v>1049</v>
      </c>
      <c r="D326" s="13">
        <v>44039.359756944446</v>
      </c>
      <c r="E326" s="13">
        <v>0</v>
      </c>
      <c r="F326" s="13">
        <v>16705766185</v>
      </c>
      <c r="G326" s="34">
        <v>17445811802</v>
      </c>
      <c r="H326" s="34">
        <v>17622966559</v>
      </c>
      <c r="I326" s="35">
        <v>0.01</v>
      </c>
      <c r="J326" s="13">
        <v>0</v>
      </c>
      <c r="K326" s="13">
        <v>0</v>
      </c>
      <c r="L326" s="13">
        <v>0</v>
      </c>
      <c r="M326" s="13">
        <v>0.01</v>
      </c>
      <c r="N326" s="13">
        <v>0</v>
      </c>
      <c r="O326" s="13">
        <v>0</v>
      </c>
      <c r="P326" s="13">
        <v>16875406095</v>
      </c>
      <c r="Q326" s="36">
        <v>0.93</v>
      </c>
      <c r="R326" s="36">
        <v>0.93</v>
      </c>
      <c r="S326" s="36">
        <v>0.91639999999999999</v>
      </c>
      <c r="T326" s="36">
        <v>0.82469999999999999</v>
      </c>
      <c r="U326" s="37">
        <v>0.91639999999999999</v>
      </c>
      <c r="V326" s="36">
        <f t="shared" si="10"/>
        <v>0</v>
      </c>
      <c r="W326" s="13">
        <f t="shared" si="11"/>
        <v>0</v>
      </c>
    </row>
    <row r="327" spans="1:23" x14ac:dyDescent="0.25">
      <c r="A327" s="45">
        <v>71903</v>
      </c>
      <c r="B327" s="13" t="s">
        <v>779</v>
      </c>
      <c r="C327" s="13" t="s">
        <v>1049</v>
      </c>
      <c r="D327" s="13">
        <v>44042.776666666665</v>
      </c>
      <c r="E327" s="13">
        <v>0</v>
      </c>
      <c r="F327" s="13">
        <v>207779404</v>
      </c>
      <c r="G327" s="34">
        <v>217356640</v>
      </c>
      <c r="H327" s="34">
        <v>224155556</v>
      </c>
      <c r="I327" s="35">
        <v>3.1E-2</v>
      </c>
      <c r="J327" s="13">
        <v>0</v>
      </c>
      <c r="K327" s="13">
        <v>0</v>
      </c>
      <c r="L327" s="13">
        <v>0</v>
      </c>
      <c r="M327" s="13">
        <v>3.1E-2</v>
      </c>
      <c r="N327" s="13">
        <v>0</v>
      </c>
      <c r="O327" s="13">
        <v>0</v>
      </c>
      <c r="P327" s="13">
        <v>214278744</v>
      </c>
      <c r="Q327" s="36">
        <v>0.93</v>
      </c>
      <c r="R327" s="36">
        <v>0.92430000000000001</v>
      </c>
      <c r="S327" s="36">
        <v>0.91639999999999999</v>
      </c>
      <c r="T327" s="36">
        <v>0.82469999999999999</v>
      </c>
      <c r="U327" s="37">
        <v>0.91639999999999999</v>
      </c>
      <c r="V327" s="36">
        <f t="shared" si="10"/>
        <v>0</v>
      </c>
      <c r="W327" s="13">
        <f t="shared" si="11"/>
        <v>0</v>
      </c>
    </row>
    <row r="328" spans="1:23" x14ac:dyDescent="0.25">
      <c r="A328" s="45">
        <v>71904</v>
      </c>
      <c r="B328" s="13" t="s">
        <v>778</v>
      </c>
      <c r="C328" s="13" t="s">
        <v>1049</v>
      </c>
      <c r="D328" s="13">
        <v>44043.305833333332</v>
      </c>
      <c r="E328" s="13">
        <v>0</v>
      </c>
      <c r="F328" s="13">
        <v>241024086</v>
      </c>
      <c r="G328" s="34">
        <v>247572573</v>
      </c>
      <c r="H328" s="34">
        <v>257215950</v>
      </c>
      <c r="I328" s="35">
        <v>3.9E-2</v>
      </c>
      <c r="J328" s="13">
        <v>0</v>
      </c>
      <c r="K328" s="13">
        <v>0</v>
      </c>
      <c r="L328" s="13">
        <v>0</v>
      </c>
      <c r="M328" s="13">
        <v>3.9E-2</v>
      </c>
      <c r="N328" s="13">
        <v>0</v>
      </c>
      <c r="O328" s="13">
        <v>0</v>
      </c>
      <c r="P328" s="13">
        <v>250412388</v>
      </c>
      <c r="Q328" s="36">
        <v>0.93</v>
      </c>
      <c r="R328" s="36">
        <v>0.91749999999999998</v>
      </c>
      <c r="S328" s="36">
        <v>0.91639999999999999</v>
      </c>
      <c r="T328" s="36">
        <v>0.82469999999999999</v>
      </c>
      <c r="U328" s="37">
        <v>0.91639999999999999</v>
      </c>
      <c r="V328" s="36">
        <f t="shared" si="10"/>
        <v>0</v>
      </c>
      <c r="W328" s="13">
        <f t="shared" si="11"/>
        <v>0</v>
      </c>
    </row>
    <row r="329" spans="1:23" x14ac:dyDescent="0.25">
      <c r="A329" s="45">
        <v>71905</v>
      </c>
      <c r="B329" s="13" t="s">
        <v>777</v>
      </c>
      <c r="C329" s="13" t="s">
        <v>1049</v>
      </c>
      <c r="D329" s="13">
        <v>44042.595636574071</v>
      </c>
      <c r="E329" s="13">
        <v>792691506</v>
      </c>
      <c r="F329" s="13">
        <v>7488305301</v>
      </c>
      <c r="G329" s="34">
        <v>7129400299</v>
      </c>
      <c r="H329" s="34">
        <v>7458064858</v>
      </c>
      <c r="I329" s="35">
        <v>4.5999999999999999E-2</v>
      </c>
      <c r="J329" s="13">
        <v>0</v>
      </c>
      <c r="K329" s="13">
        <v>0</v>
      </c>
      <c r="L329" s="13">
        <v>0</v>
      </c>
      <c r="M329" s="13">
        <v>4.5999999999999999E-2</v>
      </c>
      <c r="N329" s="13">
        <v>789810818</v>
      </c>
      <c r="O329" s="13">
        <v>-2880688</v>
      </c>
      <c r="P329" s="13">
        <v>7794091663</v>
      </c>
      <c r="Q329" s="36">
        <v>0.93</v>
      </c>
      <c r="R329" s="36">
        <v>0.91579999999999995</v>
      </c>
      <c r="S329" s="36">
        <v>0.91639999999999999</v>
      </c>
      <c r="T329" s="36">
        <v>0.82469999999999999</v>
      </c>
      <c r="U329" s="37">
        <v>0.91579999999999995</v>
      </c>
      <c r="V329" s="36">
        <f t="shared" si="10"/>
        <v>0</v>
      </c>
      <c r="W329" s="13">
        <f t="shared" si="11"/>
        <v>0</v>
      </c>
    </row>
    <row r="330" spans="1:23" x14ac:dyDescent="0.25">
      <c r="A330" s="45">
        <v>71906</v>
      </c>
      <c r="B330" s="13" t="s">
        <v>776</v>
      </c>
      <c r="C330" s="13" t="s">
        <v>1049</v>
      </c>
      <c r="D330" s="13">
        <v>44043.305833333332</v>
      </c>
      <c r="E330" s="13">
        <v>0</v>
      </c>
      <c r="F330" s="13">
        <v>199041504</v>
      </c>
      <c r="G330" s="34">
        <v>201841544</v>
      </c>
      <c r="H330" s="34">
        <v>194791341</v>
      </c>
      <c r="I330" s="35">
        <v>-3.5000000000000003E-2</v>
      </c>
      <c r="J330" s="13">
        <v>0</v>
      </c>
      <c r="K330" s="13">
        <v>0</v>
      </c>
      <c r="L330" s="13">
        <v>0</v>
      </c>
      <c r="M330" s="13">
        <v>-3.5000000000000003E-2</v>
      </c>
      <c r="N330" s="13">
        <v>0</v>
      </c>
      <c r="O330" s="13">
        <v>0</v>
      </c>
      <c r="P330" s="13">
        <v>192089105</v>
      </c>
      <c r="Q330" s="36">
        <v>0.93</v>
      </c>
      <c r="R330" s="36">
        <v>0.93</v>
      </c>
      <c r="S330" s="36">
        <v>0.91639999999999999</v>
      </c>
      <c r="T330" s="36">
        <v>0.82469999999999999</v>
      </c>
      <c r="U330" s="37">
        <v>0.91639999999999999</v>
      </c>
      <c r="V330" s="36">
        <f t="shared" si="10"/>
        <v>0</v>
      </c>
      <c r="W330" s="13">
        <f t="shared" si="11"/>
        <v>0</v>
      </c>
    </row>
    <row r="331" spans="1:23" x14ac:dyDescent="0.25">
      <c r="A331" s="45">
        <v>71907</v>
      </c>
      <c r="B331" s="13" t="s">
        <v>775</v>
      </c>
      <c r="C331" s="13" t="s">
        <v>1049</v>
      </c>
      <c r="D331" s="13">
        <v>44043.305833333332</v>
      </c>
      <c r="E331" s="13">
        <v>0</v>
      </c>
      <c r="F331" s="13">
        <v>2473816775</v>
      </c>
      <c r="G331" s="34">
        <v>2447594554</v>
      </c>
      <c r="H331" s="34">
        <v>2616168457</v>
      </c>
      <c r="I331" s="35">
        <v>6.9000000000000006E-2</v>
      </c>
      <c r="J331" s="13">
        <v>0</v>
      </c>
      <c r="K331" s="13">
        <v>0</v>
      </c>
      <c r="L331" s="13">
        <v>0</v>
      </c>
      <c r="M331" s="13">
        <v>6.9000000000000006E-2</v>
      </c>
      <c r="N331" s="13">
        <v>0</v>
      </c>
      <c r="O331" s="13">
        <v>0</v>
      </c>
      <c r="P331" s="13">
        <v>2644196689</v>
      </c>
      <c r="Q331" s="36">
        <v>0.93</v>
      </c>
      <c r="R331" s="36">
        <v>0.89180000000000004</v>
      </c>
      <c r="S331" s="36">
        <v>0.91639999999999999</v>
      </c>
      <c r="T331" s="36">
        <v>0.82469999999999999</v>
      </c>
      <c r="U331" s="37">
        <v>0.89180000000000004</v>
      </c>
      <c r="V331" s="36">
        <f t="shared" si="10"/>
        <v>0</v>
      </c>
      <c r="W331" s="13">
        <f t="shared" si="11"/>
        <v>0</v>
      </c>
    </row>
    <row r="332" spans="1:23" x14ac:dyDescent="0.25">
      <c r="A332" s="45">
        <v>71908</v>
      </c>
      <c r="B332" s="13" t="s">
        <v>774</v>
      </c>
      <c r="C332" s="13" t="s">
        <v>1049</v>
      </c>
      <c r="D332" s="13">
        <v>44043.305833333332</v>
      </c>
      <c r="E332" s="13">
        <v>0</v>
      </c>
      <c r="F332" s="13">
        <v>82101713</v>
      </c>
      <c r="G332" s="34">
        <v>83694900</v>
      </c>
      <c r="H332" s="34">
        <v>84091610</v>
      </c>
      <c r="I332" s="35">
        <v>5.0000000000000001E-3</v>
      </c>
      <c r="J332" s="13">
        <v>0</v>
      </c>
      <c r="K332" s="13">
        <v>0</v>
      </c>
      <c r="L332" s="13">
        <v>0</v>
      </c>
      <c r="M332" s="13">
        <v>5.0000000000000001E-3</v>
      </c>
      <c r="N332" s="13">
        <v>0</v>
      </c>
      <c r="O332" s="13">
        <v>0</v>
      </c>
      <c r="P332" s="13">
        <v>82490871</v>
      </c>
      <c r="Q332" s="36">
        <v>0.93</v>
      </c>
      <c r="R332" s="36">
        <v>0.93</v>
      </c>
      <c r="S332" s="36">
        <v>0.91639999999999999</v>
      </c>
      <c r="T332" s="36">
        <v>0.82469999999999999</v>
      </c>
      <c r="U332" s="37">
        <v>0.91639999999999999</v>
      </c>
      <c r="V332" s="36">
        <f t="shared" si="10"/>
        <v>0</v>
      </c>
      <c r="W332" s="13">
        <f t="shared" si="11"/>
        <v>0</v>
      </c>
    </row>
    <row r="333" spans="1:23" x14ac:dyDescent="0.25">
      <c r="A333" s="45">
        <v>71909</v>
      </c>
      <c r="B333" s="13" t="s">
        <v>773</v>
      </c>
      <c r="C333" s="13" t="s">
        <v>1049</v>
      </c>
      <c r="D333" s="13">
        <v>44043.305833333332</v>
      </c>
      <c r="E333" s="13">
        <v>0</v>
      </c>
      <c r="F333" s="13">
        <v>10926607449</v>
      </c>
      <c r="G333" s="34">
        <v>10858712786</v>
      </c>
      <c r="H333" s="34">
        <v>11572131219</v>
      </c>
      <c r="I333" s="35">
        <v>6.6000000000000003E-2</v>
      </c>
      <c r="J333" s="13">
        <v>0</v>
      </c>
      <c r="K333" s="13">
        <v>0</v>
      </c>
      <c r="L333" s="13">
        <v>0</v>
      </c>
      <c r="M333" s="13">
        <v>6.6000000000000003E-2</v>
      </c>
      <c r="N333" s="13">
        <v>0</v>
      </c>
      <c r="O333" s="13">
        <v>0</v>
      </c>
      <c r="P333" s="13">
        <v>11644486568</v>
      </c>
      <c r="Q333" s="36">
        <v>0.93</v>
      </c>
      <c r="R333" s="36">
        <v>0.89439999999999997</v>
      </c>
      <c r="S333" s="36">
        <v>0.91639999999999999</v>
      </c>
      <c r="T333" s="36">
        <v>0.82469999999999999</v>
      </c>
      <c r="U333" s="37">
        <v>0.89439999999999997</v>
      </c>
      <c r="V333" s="36">
        <f t="shared" si="10"/>
        <v>0</v>
      </c>
      <c r="W333" s="13">
        <f t="shared" si="11"/>
        <v>0</v>
      </c>
    </row>
    <row r="334" spans="1:23" x14ac:dyDescent="0.25">
      <c r="A334" s="45">
        <v>72901</v>
      </c>
      <c r="B334" s="13" t="s">
        <v>772</v>
      </c>
      <c r="C334" s="13" t="s">
        <v>1049</v>
      </c>
      <c r="D334" s="13">
        <v>44043.305833333332</v>
      </c>
      <c r="E334" s="13">
        <v>0</v>
      </c>
      <c r="F334" s="13">
        <v>56383893</v>
      </c>
      <c r="G334" s="34">
        <v>58006110</v>
      </c>
      <c r="H334" s="34">
        <v>64332710</v>
      </c>
      <c r="I334" s="35">
        <v>0.109</v>
      </c>
      <c r="J334" s="13">
        <v>0</v>
      </c>
      <c r="K334" s="13">
        <v>0</v>
      </c>
      <c r="L334" s="13">
        <v>0</v>
      </c>
      <c r="M334" s="13">
        <v>0.109</v>
      </c>
      <c r="N334" s="13">
        <v>0</v>
      </c>
      <c r="O334" s="13">
        <v>0</v>
      </c>
      <c r="P334" s="13">
        <v>62533561</v>
      </c>
      <c r="Q334" s="36">
        <v>0.93</v>
      </c>
      <c r="R334" s="36">
        <v>0.85950000000000004</v>
      </c>
      <c r="S334" s="36">
        <v>0.91639999999999999</v>
      </c>
      <c r="T334" s="36">
        <v>0.82469999999999999</v>
      </c>
      <c r="U334" s="37">
        <v>0.85950000000000004</v>
      </c>
      <c r="V334" s="36">
        <f t="shared" si="10"/>
        <v>0</v>
      </c>
      <c r="W334" s="13">
        <f t="shared" si="11"/>
        <v>0</v>
      </c>
    </row>
    <row r="335" spans="1:23" x14ac:dyDescent="0.25">
      <c r="A335" s="45">
        <v>72902</v>
      </c>
      <c r="B335" s="13" t="s">
        <v>771</v>
      </c>
      <c r="C335" s="13" t="s">
        <v>1049</v>
      </c>
      <c r="D335" s="13">
        <v>44043.638888888891</v>
      </c>
      <c r="E335" s="13">
        <v>0</v>
      </c>
      <c r="F335" s="13">
        <v>361252037</v>
      </c>
      <c r="G335" s="34">
        <v>333363451</v>
      </c>
      <c r="H335" s="34">
        <v>352461674</v>
      </c>
      <c r="I335" s="35">
        <v>5.7000000000000002E-2</v>
      </c>
      <c r="J335" s="13">
        <v>0</v>
      </c>
      <c r="K335" s="13">
        <v>0</v>
      </c>
      <c r="L335" s="13">
        <v>0</v>
      </c>
      <c r="M335" s="13">
        <v>5.7000000000000002E-2</v>
      </c>
      <c r="N335" s="13">
        <v>0</v>
      </c>
      <c r="O335" s="13">
        <v>0</v>
      </c>
      <c r="P335" s="13">
        <v>381947983</v>
      </c>
      <c r="Q335" s="36">
        <v>0.93</v>
      </c>
      <c r="R335" s="36">
        <v>0.90149999999999997</v>
      </c>
      <c r="S335" s="36">
        <v>0.91639999999999999</v>
      </c>
      <c r="T335" s="36">
        <v>0.82469999999999999</v>
      </c>
      <c r="U335" s="37">
        <v>0.90149999999999997</v>
      </c>
      <c r="V335" s="36">
        <f t="shared" si="10"/>
        <v>0</v>
      </c>
      <c r="W335" s="13">
        <f t="shared" si="11"/>
        <v>0</v>
      </c>
    </row>
    <row r="336" spans="1:23" x14ac:dyDescent="0.25">
      <c r="A336" s="45">
        <v>72903</v>
      </c>
      <c r="B336" s="13" t="s">
        <v>770</v>
      </c>
      <c r="C336" s="13" t="s">
        <v>1050</v>
      </c>
      <c r="D336" s="13">
        <v>44056.65828703704</v>
      </c>
      <c r="E336" s="13">
        <v>0</v>
      </c>
      <c r="F336" s="13">
        <v>1947167550</v>
      </c>
      <c r="G336" s="34">
        <v>2023365071</v>
      </c>
      <c r="H336" s="34">
        <v>1955026700</v>
      </c>
      <c r="I336" s="35">
        <v>-3.4000000000000002E-2</v>
      </c>
      <c r="J336" s="13">
        <v>0</v>
      </c>
      <c r="K336" s="13">
        <v>0</v>
      </c>
      <c r="L336" s="13">
        <v>0</v>
      </c>
      <c r="M336" s="13">
        <v>-3.4000000000000002E-2</v>
      </c>
      <c r="N336" s="13">
        <v>0</v>
      </c>
      <c r="O336" s="13">
        <v>0</v>
      </c>
      <c r="P336" s="13">
        <v>1881402721</v>
      </c>
      <c r="Q336" s="36">
        <v>0.93</v>
      </c>
      <c r="R336" s="36">
        <v>0.93</v>
      </c>
      <c r="S336" s="36">
        <v>0.91639999999999999</v>
      </c>
      <c r="T336" s="36">
        <v>0.82469999999999999</v>
      </c>
      <c r="U336" s="37">
        <v>0.91639999999999999</v>
      </c>
      <c r="V336" s="36">
        <f t="shared" si="10"/>
        <v>0</v>
      </c>
      <c r="W336" s="13">
        <f t="shared" si="11"/>
        <v>0</v>
      </c>
    </row>
    <row r="337" spans="1:23" x14ac:dyDescent="0.25">
      <c r="A337" s="45">
        <v>72904</v>
      </c>
      <c r="B337" s="13" t="s">
        <v>769</v>
      </c>
      <c r="C337" s="13" t="s">
        <v>1049</v>
      </c>
      <c r="D337" s="13">
        <v>44043.305833333332</v>
      </c>
      <c r="E337" s="13">
        <v>0</v>
      </c>
      <c r="F337" s="13">
        <v>174281169</v>
      </c>
      <c r="G337" s="34">
        <v>180892298</v>
      </c>
      <c r="H337" s="34">
        <v>186570270</v>
      </c>
      <c r="I337" s="35">
        <v>3.1E-2</v>
      </c>
      <c r="J337" s="13">
        <v>0</v>
      </c>
      <c r="K337" s="13">
        <v>0</v>
      </c>
      <c r="L337" s="13">
        <v>0</v>
      </c>
      <c r="M337" s="13">
        <v>3.1E-2</v>
      </c>
      <c r="N337" s="13">
        <v>0</v>
      </c>
      <c r="O337" s="13">
        <v>0</v>
      </c>
      <c r="P337" s="13">
        <v>179751626</v>
      </c>
      <c r="Q337" s="36">
        <v>0.93</v>
      </c>
      <c r="R337" s="36">
        <v>0.92420000000000002</v>
      </c>
      <c r="S337" s="36">
        <v>0.91639999999999999</v>
      </c>
      <c r="T337" s="36">
        <v>0.82469999999999999</v>
      </c>
      <c r="U337" s="37">
        <v>0.91639999999999999</v>
      </c>
      <c r="V337" s="36">
        <f t="shared" si="10"/>
        <v>0</v>
      </c>
      <c r="W337" s="13">
        <f t="shared" si="11"/>
        <v>0</v>
      </c>
    </row>
    <row r="338" spans="1:23" x14ac:dyDescent="0.25">
      <c r="A338" s="45">
        <v>72908</v>
      </c>
      <c r="B338" s="13" t="s">
        <v>768</v>
      </c>
      <c r="C338" s="13" t="s">
        <v>1049</v>
      </c>
      <c r="D338" s="13">
        <v>44044.311377314814</v>
      </c>
      <c r="E338" s="13">
        <v>0</v>
      </c>
      <c r="F338" s="13">
        <v>179391386</v>
      </c>
      <c r="G338" s="34">
        <v>297063409</v>
      </c>
      <c r="H338" s="34">
        <v>288971700</v>
      </c>
      <c r="I338" s="35">
        <v>-2.7E-2</v>
      </c>
      <c r="J338" s="13">
        <v>110110000</v>
      </c>
      <c r="K338" s="13">
        <v>0</v>
      </c>
      <c r="L338" s="13">
        <v>110110000</v>
      </c>
      <c r="M338" s="13">
        <v>-0.28999999999999998</v>
      </c>
      <c r="N338" s="13">
        <v>0</v>
      </c>
      <c r="O338" s="13">
        <v>0</v>
      </c>
      <c r="P338" s="13">
        <v>174504945</v>
      </c>
      <c r="Q338" s="36">
        <v>0.93</v>
      </c>
      <c r="R338" s="36">
        <v>0.93</v>
      </c>
      <c r="S338" s="36">
        <v>0.91639999999999999</v>
      </c>
      <c r="T338" s="36">
        <v>0.82469999999999999</v>
      </c>
      <c r="U338" s="37">
        <v>0.91639999999999999</v>
      </c>
      <c r="V338" s="36">
        <f t="shared" si="10"/>
        <v>0</v>
      </c>
      <c r="W338" s="13">
        <f t="shared" si="11"/>
        <v>0</v>
      </c>
    </row>
    <row r="339" spans="1:23" x14ac:dyDescent="0.25">
      <c r="A339" s="45">
        <v>72909</v>
      </c>
      <c r="B339" s="13" t="s">
        <v>767</v>
      </c>
      <c r="C339" s="13" t="s">
        <v>1049</v>
      </c>
      <c r="D339" s="13">
        <v>44057.640162037038</v>
      </c>
      <c r="E339" s="13">
        <v>0</v>
      </c>
      <c r="F339" s="13">
        <v>111937654</v>
      </c>
      <c r="G339" s="34">
        <v>116636293</v>
      </c>
      <c r="H339" s="34">
        <v>122521611</v>
      </c>
      <c r="I339" s="35">
        <v>0.05</v>
      </c>
      <c r="J339" s="13">
        <v>0</v>
      </c>
      <c r="K339" s="13">
        <v>0</v>
      </c>
      <c r="L339" s="13">
        <v>0</v>
      </c>
      <c r="M339" s="13">
        <v>0.05</v>
      </c>
      <c r="N339" s="13">
        <v>0</v>
      </c>
      <c r="O339" s="13">
        <v>0</v>
      </c>
      <c r="P339" s="13">
        <v>117585885</v>
      </c>
      <c r="Q339" s="36">
        <v>0.93</v>
      </c>
      <c r="R339" s="36">
        <v>0.90739999999999998</v>
      </c>
      <c r="S339" s="36">
        <v>0.91639999999999999</v>
      </c>
      <c r="T339" s="36">
        <v>0.82469999999999999</v>
      </c>
      <c r="U339" s="37">
        <v>0.90739999999999998</v>
      </c>
      <c r="V339" s="36">
        <f t="shared" si="10"/>
        <v>0</v>
      </c>
      <c r="W339" s="13">
        <f t="shared" si="11"/>
        <v>0</v>
      </c>
    </row>
    <row r="340" spans="1:23" x14ac:dyDescent="0.25">
      <c r="A340" s="45">
        <v>72910</v>
      </c>
      <c r="B340" s="13" t="s">
        <v>766</v>
      </c>
      <c r="C340" s="13" t="s">
        <v>1050</v>
      </c>
      <c r="D340" s="13">
        <v>44056.657175925924</v>
      </c>
      <c r="E340" s="13">
        <v>0</v>
      </c>
      <c r="F340" s="13">
        <v>103439566</v>
      </c>
      <c r="G340" s="34">
        <v>107543280</v>
      </c>
      <c r="H340" s="34">
        <v>90000000</v>
      </c>
      <c r="I340" s="35">
        <v>-0.16300000000000001</v>
      </c>
      <c r="J340" s="13">
        <v>0</v>
      </c>
      <c r="K340" s="13">
        <v>0</v>
      </c>
      <c r="L340" s="13">
        <v>0</v>
      </c>
      <c r="M340" s="13">
        <v>-0.16300000000000001</v>
      </c>
      <c r="N340" s="13">
        <v>0</v>
      </c>
      <c r="O340" s="13">
        <v>0</v>
      </c>
      <c r="P340" s="13">
        <v>86565715</v>
      </c>
      <c r="Q340" s="36">
        <v>0.93</v>
      </c>
      <c r="R340" s="36">
        <v>0.93</v>
      </c>
      <c r="S340" s="36">
        <v>0.91639999999999999</v>
      </c>
      <c r="T340" s="36">
        <v>0.82469999999999999</v>
      </c>
      <c r="U340" s="37">
        <v>0.91639999999999999</v>
      </c>
      <c r="V340" s="36">
        <f t="shared" si="10"/>
        <v>0</v>
      </c>
      <c r="W340" s="13">
        <f t="shared" si="11"/>
        <v>0</v>
      </c>
    </row>
    <row r="341" spans="1:23" x14ac:dyDescent="0.25">
      <c r="A341" s="45">
        <v>73901</v>
      </c>
      <c r="B341" s="13" t="s">
        <v>765</v>
      </c>
      <c r="C341" s="13" t="s">
        <v>1049</v>
      </c>
      <c r="D341" s="13">
        <v>44040.735763888886</v>
      </c>
      <c r="E341" s="13">
        <v>0</v>
      </c>
      <c r="F341" s="13">
        <v>79778528</v>
      </c>
      <c r="G341" s="34">
        <v>82500879</v>
      </c>
      <c r="H341" s="34">
        <v>87307167</v>
      </c>
      <c r="I341" s="35">
        <v>5.8000000000000003E-2</v>
      </c>
      <c r="J341" s="13">
        <v>0</v>
      </c>
      <c r="K341" s="13">
        <v>0</v>
      </c>
      <c r="L341" s="13">
        <v>0</v>
      </c>
      <c r="M341" s="13">
        <v>5.8000000000000003E-2</v>
      </c>
      <c r="N341" s="13">
        <v>0</v>
      </c>
      <c r="O341" s="13">
        <v>0</v>
      </c>
      <c r="P341" s="13">
        <v>84426219</v>
      </c>
      <c r="Q341" s="36">
        <v>0.93</v>
      </c>
      <c r="R341" s="36">
        <v>0.90069999999999995</v>
      </c>
      <c r="S341" s="36">
        <v>0.91639999999999999</v>
      </c>
      <c r="T341" s="36">
        <v>0.82469999999999999</v>
      </c>
      <c r="U341" s="37">
        <v>0.90069999999999995</v>
      </c>
      <c r="V341" s="36">
        <f t="shared" si="10"/>
        <v>0</v>
      </c>
      <c r="W341" s="13">
        <f t="shared" si="11"/>
        <v>0</v>
      </c>
    </row>
    <row r="342" spans="1:23" x14ac:dyDescent="0.25">
      <c r="A342" s="45">
        <v>73903</v>
      </c>
      <c r="B342" s="13" t="s">
        <v>764</v>
      </c>
      <c r="C342" s="13" t="s">
        <v>1049</v>
      </c>
      <c r="D342" s="13">
        <v>44043.305833333332</v>
      </c>
      <c r="E342" s="13">
        <v>0</v>
      </c>
      <c r="F342" s="13">
        <v>279731203</v>
      </c>
      <c r="G342" s="34">
        <v>287313053</v>
      </c>
      <c r="H342" s="34">
        <v>320410146</v>
      </c>
      <c r="I342" s="35">
        <v>0.115</v>
      </c>
      <c r="J342" s="13">
        <v>0</v>
      </c>
      <c r="K342" s="13">
        <v>0</v>
      </c>
      <c r="L342" s="13">
        <v>0</v>
      </c>
      <c r="M342" s="13">
        <v>0.115</v>
      </c>
      <c r="N342" s="13">
        <v>0</v>
      </c>
      <c r="O342" s="13">
        <v>0</v>
      </c>
      <c r="P342" s="13">
        <v>311954903</v>
      </c>
      <c r="Q342" s="36">
        <v>0.93</v>
      </c>
      <c r="R342" s="36">
        <v>0.85470000000000002</v>
      </c>
      <c r="S342" s="36">
        <v>0.91639999999999999</v>
      </c>
      <c r="T342" s="36">
        <v>0.82469999999999999</v>
      </c>
      <c r="U342" s="37">
        <v>0.85470000000000002</v>
      </c>
      <c r="V342" s="36">
        <f t="shared" si="10"/>
        <v>0</v>
      </c>
      <c r="W342" s="13">
        <f t="shared" si="11"/>
        <v>0</v>
      </c>
    </row>
    <row r="343" spans="1:23" x14ac:dyDescent="0.25">
      <c r="A343" s="45">
        <v>73904</v>
      </c>
      <c r="B343" s="13" t="s">
        <v>763</v>
      </c>
      <c r="C343" s="13" t="s">
        <v>1049</v>
      </c>
      <c r="D343" s="13">
        <v>44039.707499999997</v>
      </c>
      <c r="E343" s="13">
        <v>0</v>
      </c>
      <c r="F343" s="13">
        <v>19140533</v>
      </c>
      <c r="G343" s="34">
        <v>20007656</v>
      </c>
      <c r="H343" s="34">
        <v>21623273</v>
      </c>
      <c r="I343" s="35">
        <v>8.1000000000000003E-2</v>
      </c>
      <c r="J343" s="13">
        <v>0</v>
      </c>
      <c r="K343" s="13">
        <v>0</v>
      </c>
      <c r="L343" s="13">
        <v>0</v>
      </c>
      <c r="M343" s="13">
        <v>8.1000000000000003E-2</v>
      </c>
      <c r="N343" s="13">
        <v>0</v>
      </c>
      <c r="O343" s="13">
        <v>0</v>
      </c>
      <c r="P343" s="13">
        <v>20686130</v>
      </c>
      <c r="Q343" s="36">
        <v>0.93</v>
      </c>
      <c r="R343" s="36">
        <v>0.88200000000000001</v>
      </c>
      <c r="S343" s="36">
        <v>0.91639999999999999</v>
      </c>
      <c r="T343" s="36">
        <v>0.82469999999999999</v>
      </c>
      <c r="U343" s="37">
        <v>0.88200000000000001</v>
      </c>
      <c r="V343" s="36">
        <f t="shared" si="10"/>
        <v>0</v>
      </c>
      <c r="W343" s="13">
        <f t="shared" si="11"/>
        <v>0</v>
      </c>
    </row>
    <row r="344" spans="1:23" x14ac:dyDescent="0.25">
      <c r="A344" s="45">
        <v>74903</v>
      </c>
      <c r="B344" s="13" t="s">
        <v>761</v>
      </c>
      <c r="C344" s="13" t="s">
        <v>1049</v>
      </c>
      <c r="D344" s="13">
        <v>44041.719305555554</v>
      </c>
      <c r="E344" s="13">
        <v>0</v>
      </c>
      <c r="F344" s="13">
        <v>796216105</v>
      </c>
      <c r="G344" s="34">
        <v>871470999</v>
      </c>
      <c r="H344" s="34">
        <v>931910519</v>
      </c>
      <c r="I344" s="35">
        <v>6.9000000000000006E-2</v>
      </c>
      <c r="J344" s="13">
        <v>0</v>
      </c>
      <c r="K344" s="13">
        <v>0</v>
      </c>
      <c r="L344" s="13">
        <v>0</v>
      </c>
      <c r="M344" s="13">
        <v>6.9000000000000006E-2</v>
      </c>
      <c r="N344" s="13">
        <v>0</v>
      </c>
      <c r="O344" s="13">
        <v>0</v>
      </c>
      <c r="P344" s="13">
        <v>851436439</v>
      </c>
      <c r="Q344" s="36">
        <v>0.93</v>
      </c>
      <c r="R344" s="36">
        <v>0.89139999999999997</v>
      </c>
      <c r="S344" s="36">
        <v>0.91639999999999999</v>
      </c>
      <c r="T344" s="36">
        <v>0.82469999999999999</v>
      </c>
      <c r="U344" s="37">
        <v>0.89139999999999997</v>
      </c>
      <c r="V344" s="36">
        <f t="shared" si="10"/>
        <v>0</v>
      </c>
      <c r="W344" s="13">
        <f t="shared" si="11"/>
        <v>0</v>
      </c>
    </row>
    <row r="345" spans="1:23" x14ac:dyDescent="0.25">
      <c r="A345" s="45">
        <v>74907</v>
      </c>
      <c r="B345" s="13" t="s">
        <v>758</v>
      </c>
      <c r="C345" s="13" t="s">
        <v>1049</v>
      </c>
      <c r="D345" s="13">
        <v>44041.719305555554</v>
      </c>
      <c r="E345" s="13">
        <v>0</v>
      </c>
      <c r="F345" s="13">
        <v>217159074</v>
      </c>
      <c r="G345" s="34">
        <v>229065285</v>
      </c>
      <c r="H345" s="34">
        <v>259324811</v>
      </c>
      <c r="I345" s="35">
        <v>0.13200000000000001</v>
      </c>
      <c r="J345" s="13">
        <v>0</v>
      </c>
      <c r="K345" s="13">
        <v>0</v>
      </c>
      <c r="L345" s="13">
        <v>0</v>
      </c>
      <c r="M345" s="13">
        <v>0.13200000000000001</v>
      </c>
      <c r="N345" s="13">
        <v>0</v>
      </c>
      <c r="O345" s="13">
        <v>0</v>
      </c>
      <c r="P345" s="13">
        <v>245845789</v>
      </c>
      <c r="Q345" s="36">
        <v>0.93</v>
      </c>
      <c r="R345" s="36">
        <v>0.84199999999999997</v>
      </c>
      <c r="S345" s="36">
        <v>0.91639999999999999</v>
      </c>
      <c r="T345" s="36">
        <v>0.82469999999999999</v>
      </c>
      <c r="U345" s="37">
        <v>0.84199999999999997</v>
      </c>
      <c r="V345" s="36">
        <f t="shared" si="10"/>
        <v>0</v>
      </c>
      <c r="W345" s="13">
        <f t="shared" si="11"/>
        <v>0</v>
      </c>
    </row>
    <row r="346" spans="1:23" x14ac:dyDescent="0.25">
      <c r="A346" s="45">
        <v>74909</v>
      </c>
      <c r="B346" s="13" t="s">
        <v>757</v>
      </c>
      <c r="C346" s="13" t="s">
        <v>1049</v>
      </c>
      <c r="D346" s="13">
        <v>44043.305833333332</v>
      </c>
      <c r="E346" s="13">
        <v>0</v>
      </c>
      <c r="F346" s="13">
        <v>237164939</v>
      </c>
      <c r="G346" s="34">
        <v>249549297</v>
      </c>
      <c r="H346" s="34">
        <v>282587283</v>
      </c>
      <c r="I346" s="35">
        <v>0.13200000000000001</v>
      </c>
      <c r="J346" s="13">
        <v>0</v>
      </c>
      <c r="K346" s="13">
        <v>0</v>
      </c>
      <c r="L346" s="13">
        <v>0</v>
      </c>
      <c r="M346" s="13">
        <v>0.13200000000000001</v>
      </c>
      <c r="N346" s="13">
        <v>0</v>
      </c>
      <c r="O346" s="13">
        <v>0</v>
      </c>
      <c r="P346" s="13">
        <v>268563352</v>
      </c>
      <c r="Q346" s="36">
        <v>0.93</v>
      </c>
      <c r="R346" s="36">
        <v>0.84179999999999999</v>
      </c>
      <c r="S346" s="36">
        <v>0.91639999999999999</v>
      </c>
      <c r="T346" s="36">
        <v>0.82469999999999999</v>
      </c>
      <c r="U346" s="37">
        <v>0.84179999999999999</v>
      </c>
      <c r="V346" s="36">
        <f t="shared" si="10"/>
        <v>0</v>
      </c>
      <c r="W346" s="13">
        <f t="shared" si="11"/>
        <v>0</v>
      </c>
    </row>
    <row r="347" spans="1:23" x14ac:dyDescent="0.25">
      <c r="A347" s="45">
        <v>74911</v>
      </c>
      <c r="B347" s="13" t="s">
        <v>756</v>
      </c>
      <c r="C347" s="13" t="s">
        <v>1049</v>
      </c>
      <c r="D347" s="13">
        <v>44041.719305555554</v>
      </c>
      <c r="E347" s="13">
        <v>0</v>
      </c>
      <c r="F347" s="13">
        <v>121208598</v>
      </c>
      <c r="G347" s="34">
        <v>131344652</v>
      </c>
      <c r="H347" s="34">
        <v>143713960</v>
      </c>
      <c r="I347" s="35">
        <v>9.4E-2</v>
      </c>
      <c r="J347" s="13">
        <v>0</v>
      </c>
      <c r="K347" s="13">
        <v>0</v>
      </c>
      <c r="L347" s="13">
        <v>0</v>
      </c>
      <c r="M347" s="13">
        <v>9.4E-2</v>
      </c>
      <c r="N347" s="13">
        <v>0</v>
      </c>
      <c r="O347" s="13">
        <v>0</v>
      </c>
      <c r="P347" s="13">
        <v>132623349</v>
      </c>
      <c r="Q347" s="36">
        <v>0.93</v>
      </c>
      <c r="R347" s="36">
        <v>0.87119999999999997</v>
      </c>
      <c r="S347" s="36">
        <v>0.91639999999999999</v>
      </c>
      <c r="T347" s="36">
        <v>0.82469999999999999</v>
      </c>
      <c r="U347" s="37">
        <v>0.87119999999999997</v>
      </c>
      <c r="V347" s="36">
        <f t="shared" si="10"/>
        <v>0</v>
      </c>
      <c r="W347" s="13">
        <f t="shared" si="11"/>
        <v>0</v>
      </c>
    </row>
    <row r="348" spans="1:23" x14ac:dyDescent="0.25">
      <c r="A348" s="45">
        <v>74912</v>
      </c>
      <c r="B348" s="13" t="s">
        <v>755</v>
      </c>
      <c r="C348" s="13" t="s">
        <v>1049</v>
      </c>
      <c r="D348" s="13">
        <v>44040.735763888886</v>
      </c>
      <c r="E348" s="13">
        <v>0</v>
      </c>
      <c r="F348" s="13">
        <v>256472583</v>
      </c>
      <c r="G348" s="34">
        <v>271605150</v>
      </c>
      <c r="H348" s="34">
        <v>302217932</v>
      </c>
      <c r="I348" s="35">
        <v>0.113</v>
      </c>
      <c r="J348" s="13">
        <v>0</v>
      </c>
      <c r="K348" s="13">
        <v>0</v>
      </c>
      <c r="L348" s="13">
        <v>0</v>
      </c>
      <c r="M348" s="13">
        <v>0.113</v>
      </c>
      <c r="N348" s="13">
        <v>0</v>
      </c>
      <c r="O348" s="13">
        <v>0</v>
      </c>
      <c r="P348" s="13">
        <v>285379764</v>
      </c>
      <c r="Q348" s="36">
        <v>0.93</v>
      </c>
      <c r="R348" s="36">
        <v>0.85660000000000003</v>
      </c>
      <c r="S348" s="36">
        <v>0.91639999999999999</v>
      </c>
      <c r="T348" s="36">
        <v>0.82469999999999999</v>
      </c>
      <c r="U348" s="37">
        <v>0.85660000000000003</v>
      </c>
      <c r="V348" s="36">
        <f t="shared" si="10"/>
        <v>0</v>
      </c>
      <c r="W348" s="13">
        <f t="shared" si="11"/>
        <v>0</v>
      </c>
    </row>
    <row r="349" spans="1:23" x14ac:dyDescent="0.25">
      <c r="A349" s="45">
        <v>74917</v>
      </c>
      <c r="B349" s="13" t="s">
        <v>754</v>
      </c>
      <c r="C349" s="13" t="s">
        <v>1049</v>
      </c>
      <c r="D349" s="13">
        <v>44036.564849537041</v>
      </c>
      <c r="E349" s="13">
        <v>0</v>
      </c>
      <c r="F349" s="13">
        <v>127984171</v>
      </c>
      <c r="G349" s="34">
        <v>139959799</v>
      </c>
      <c r="H349" s="34">
        <v>158370507</v>
      </c>
      <c r="I349" s="35">
        <v>0.13200000000000001</v>
      </c>
      <c r="J349" s="13">
        <v>0</v>
      </c>
      <c r="K349" s="13">
        <v>0</v>
      </c>
      <c r="L349" s="13">
        <v>0</v>
      </c>
      <c r="M349" s="13">
        <v>0.13200000000000001</v>
      </c>
      <c r="N349" s="13">
        <v>0</v>
      </c>
      <c r="O349" s="13">
        <v>0</v>
      </c>
      <c r="P349" s="13">
        <v>144819571</v>
      </c>
      <c r="Q349" s="36">
        <v>0.93</v>
      </c>
      <c r="R349" s="36">
        <v>0.84240000000000004</v>
      </c>
      <c r="S349" s="36">
        <v>0.91639999999999999</v>
      </c>
      <c r="T349" s="36">
        <v>0.82469999999999999</v>
      </c>
      <c r="U349" s="37">
        <v>0.84240000000000004</v>
      </c>
      <c r="V349" s="36">
        <f t="shared" si="10"/>
        <v>0</v>
      </c>
      <c r="W349" s="13">
        <f t="shared" si="11"/>
        <v>0</v>
      </c>
    </row>
    <row r="350" spans="1:23" x14ac:dyDescent="0.25">
      <c r="A350" s="45">
        <v>75901</v>
      </c>
      <c r="B350" s="13" t="s">
        <v>753</v>
      </c>
      <c r="C350" s="13" t="s">
        <v>1049</v>
      </c>
      <c r="D350" s="13">
        <v>44041.719305555554</v>
      </c>
      <c r="E350" s="13">
        <v>0</v>
      </c>
      <c r="F350" s="13">
        <v>472248251</v>
      </c>
      <c r="G350" s="34">
        <v>490571459</v>
      </c>
      <c r="H350" s="34">
        <v>472327512</v>
      </c>
      <c r="I350" s="35">
        <v>-3.6999999999999998E-2</v>
      </c>
      <c r="J350" s="13">
        <v>0</v>
      </c>
      <c r="K350" s="13">
        <v>0</v>
      </c>
      <c r="L350" s="13">
        <v>0</v>
      </c>
      <c r="M350" s="13">
        <v>-3.6999999999999998E-2</v>
      </c>
      <c r="N350" s="13">
        <v>0</v>
      </c>
      <c r="O350" s="13">
        <v>0</v>
      </c>
      <c r="P350" s="13">
        <v>454685729</v>
      </c>
      <c r="Q350" s="36">
        <v>0.93</v>
      </c>
      <c r="R350" s="36">
        <v>0.93</v>
      </c>
      <c r="S350" s="36">
        <v>0.91639999999999999</v>
      </c>
      <c r="T350" s="36">
        <v>0.82469999999999999</v>
      </c>
      <c r="U350" s="37">
        <v>0.91639999999999999</v>
      </c>
      <c r="V350" s="36">
        <f t="shared" si="10"/>
        <v>0</v>
      </c>
      <c r="W350" s="13">
        <f t="shared" si="11"/>
        <v>0</v>
      </c>
    </row>
    <row r="351" spans="1:23" x14ac:dyDescent="0.25">
      <c r="A351" s="45">
        <v>75902</v>
      </c>
      <c r="B351" s="13" t="s">
        <v>752</v>
      </c>
      <c r="C351" s="13" t="s">
        <v>1049</v>
      </c>
      <c r="D351" s="13">
        <v>44039.707499999997</v>
      </c>
      <c r="E351" s="13">
        <v>0</v>
      </c>
      <c r="F351" s="13">
        <v>1260325953</v>
      </c>
      <c r="G351" s="34">
        <v>1122876552</v>
      </c>
      <c r="H351" s="34">
        <v>1157824127</v>
      </c>
      <c r="I351" s="35">
        <v>3.1E-2</v>
      </c>
      <c r="J351" s="13">
        <v>0</v>
      </c>
      <c r="K351" s="13">
        <v>0</v>
      </c>
      <c r="L351" s="13">
        <v>0</v>
      </c>
      <c r="M351" s="13">
        <v>3.1E-2</v>
      </c>
      <c r="N351" s="13">
        <v>0</v>
      </c>
      <c r="O351" s="13">
        <v>0</v>
      </c>
      <c r="P351" s="13">
        <v>1299551401</v>
      </c>
      <c r="Q351" s="36">
        <v>0.93</v>
      </c>
      <c r="R351" s="36">
        <v>0.9244</v>
      </c>
      <c r="S351" s="36">
        <v>0.91639999999999999</v>
      </c>
      <c r="T351" s="36">
        <v>0.82469999999999999</v>
      </c>
      <c r="U351" s="37">
        <v>0.91639999999999999</v>
      </c>
      <c r="V351" s="36">
        <f t="shared" si="10"/>
        <v>0</v>
      </c>
      <c r="W351" s="13">
        <f t="shared" si="11"/>
        <v>0</v>
      </c>
    </row>
    <row r="352" spans="1:23" x14ac:dyDescent="0.25">
      <c r="A352" s="45">
        <v>75903</v>
      </c>
      <c r="B352" s="13" t="s">
        <v>751</v>
      </c>
      <c r="C352" s="13" t="s">
        <v>1049</v>
      </c>
      <c r="D352" s="13">
        <v>44039.707499999997</v>
      </c>
      <c r="E352" s="13">
        <v>0</v>
      </c>
      <c r="F352" s="13">
        <v>502638110</v>
      </c>
      <c r="G352" s="34">
        <v>452250891</v>
      </c>
      <c r="H352" s="34">
        <v>461366669</v>
      </c>
      <c r="I352" s="35">
        <v>0.02</v>
      </c>
      <c r="J352" s="13">
        <v>0</v>
      </c>
      <c r="K352" s="13">
        <v>0</v>
      </c>
      <c r="L352" s="13">
        <v>0</v>
      </c>
      <c r="M352" s="13">
        <v>0.02</v>
      </c>
      <c r="N352" s="13">
        <v>0</v>
      </c>
      <c r="O352" s="13">
        <v>0</v>
      </c>
      <c r="P352" s="13">
        <v>512769516</v>
      </c>
      <c r="Q352" s="36">
        <v>0.93</v>
      </c>
      <c r="R352" s="36">
        <v>0.93</v>
      </c>
      <c r="S352" s="36">
        <v>0.91639999999999999</v>
      </c>
      <c r="T352" s="36">
        <v>0.82469999999999999</v>
      </c>
      <c r="U352" s="37">
        <v>0.91639999999999999</v>
      </c>
      <c r="V352" s="36">
        <f t="shared" si="10"/>
        <v>0</v>
      </c>
      <c r="W352" s="13">
        <f t="shared" si="11"/>
        <v>0</v>
      </c>
    </row>
    <row r="353" spans="1:23" x14ac:dyDescent="0.25">
      <c r="A353" s="45">
        <v>75906</v>
      </c>
      <c r="B353" s="13" t="s">
        <v>750</v>
      </c>
      <c r="C353" s="13" t="s">
        <v>1049</v>
      </c>
      <c r="D353" s="13">
        <v>44041.719305555554</v>
      </c>
      <c r="E353" s="13">
        <v>0</v>
      </c>
      <c r="F353" s="13">
        <v>245751785</v>
      </c>
      <c r="G353" s="34">
        <v>262952685</v>
      </c>
      <c r="H353" s="34">
        <v>289954674</v>
      </c>
      <c r="I353" s="35">
        <v>0.10299999999999999</v>
      </c>
      <c r="J353" s="13">
        <v>0</v>
      </c>
      <c r="K353" s="13">
        <v>0</v>
      </c>
      <c r="L353" s="13">
        <v>0</v>
      </c>
      <c r="M353" s="13">
        <v>0.10299999999999999</v>
      </c>
      <c r="N353" s="13">
        <v>0</v>
      </c>
      <c r="O353" s="13">
        <v>0</v>
      </c>
      <c r="P353" s="13">
        <v>270987454</v>
      </c>
      <c r="Q353" s="36">
        <v>0.93</v>
      </c>
      <c r="R353" s="36">
        <v>0.86439999999999995</v>
      </c>
      <c r="S353" s="36">
        <v>0.91639999999999999</v>
      </c>
      <c r="T353" s="36">
        <v>0.82469999999999999</v>
      </c>
      <c r="U353" s="37">
        <v>0.86439999999999995</v>
      </c>
      <c r="V353" s="36">
        <f t="shared" si="10"/>
        <v>0</v>
      </c>
      <c r="W353" s="13">
        <f t="shared" si="11"/>
        <v>0</v>
      </c>
    </row>
    <row r="354" spans="1:23" x14ac:dyDescent="0.25">
      <c r="A354" s="45">
        <v>75908</v>
      </c>
      <c r="B354" s="13" t="s">
        <v>749</v>
      </c>
      <c r="C354" s="13" t="s">
        <v>1049</v>
      </c>
      <c r="D354" s="13">
        <v>44039.359756944446</v>
      </c>
      <c r="E354" s="13">
        <v>28116112</v>
      </c>
      <c r="F354" s="13">
        <v>408968247</v>
      </c>
      <c r="G354" s="34">
        <v>362739097</v>
      </c>
      <c r="H354" s="34">
        <v>377076106</v>
      </c>
      <c r="I354" s="35">
        <v>0.04</v>
      </c>
      <c r="J354" s="13">
        <v>0</v>
      </c>
      <c r="K354" s="13">
        <v>0</v>
      </c>
      <c r="L354" s="13">
        <v>0</v>
      </c>
      <c r="M354" s="13">
        <v>0.04</v>
      </c>
      <c r="N354" s="13">
        <v>0</v>
      </c>
      <c r="O354" s="13">
        <v>-28116112</v>
      </c>
      <c r="P354" s="13">
        <v>395905049</v>
      </c>
      <c r="Q354" s="36">
        <v>0.93</v>
      </c>
      <c r="R354" s="36">
        <v>0.93</v>
      </c>
      <c r="S354" s="36">
        <v>0.91639999999999999</v>
      </c>
      <c r="T354" s="36">
        <v>0.82469999999999999</v>
      </c>
      <c r="U354" s="37">
        <v>0.91639999999999999</v>
      </c>
      <c r="V354" s="36">
        <f t="shared" si="10"/>
        <v>0</v>
      </c>
      <c r="W354" s="13">
        <f t="shared" si="11"/>
        <v>0</v>
      </c>
    </row>
    <row r="355" spans="1:23" x14ac:dyDescent="0.25">
      <c r="A355" s="45">
        <v>76904</v>
      </c>
      <c r="B355" s="13" t="s">
        <v>747</v>
      </c>
      <c r="C355" s="13" t="s">
        <v>1049</v>
      </c>
      <c r="D355" s="13">
        <v>44039.707499999997</v>
      </c>
      <c r="E355" s="13">
        <v>0</v>
      </c>
      <c r="F355" s="13">
        <v>173965786</v>
      </c>
      <c r="G355" s="34">
        <v>177021980</v>
      </c>
      <c r="H355" s="34">
        <v>192867010</v>
      </c>
      <c r="I355" s="35">
        <v>0.09</v>
      </c>
      <c r="J355" s="13">
        <v>0</v>
      </c>
      <c r="K355" s="13">
        <v>0</v>
      </c>
      <c r="L355" s="13">
        <v>0</v>
      </c>
      <c r="M355" s="13">
        <v>0.09</v>
      </c>
      <c r="N355" s="13">
        <v>0</v>
      </c>
      <c r="O355" s="13">
        <v>0</v>
      </c>
      <c r="P355" s="13">
        <v>189537260</v>
      </c>
      <c r="Q355" s="36">
        <v>0.93</v>
      </c>
      <c r="R355" s="36">
        <v>0.87490000000000001</v>
      </c>
      <c r="S355" s="36">
        <v>0.91639999999999999</v>
      </c>
      <c r="T355" s="36">
        <v>0.82469999999999999</v>
      </c>
      <c r="U355" s="37">
        <v>0.87490000000000001</v>
      </c>
      <c r="V355" s="36">
        <f t="shared" si="10"/>
        <v>0</v>
      </c>
      <c r="W355" s="13">
        <f t="shared" si="11"/>
        <v>0</v>
      </c>
    </row>
    <row r="356" spans="1:23" x14ac:dyDescent="0.25">
      <c r="A356" s="45">
        <v>77901</v>
      </c>
      <c r="B356" s="13" t="s">
        <v>746</v>
      </c>
      <c r="C356" s="13" t="s">
        <v>1049</v>
      </c>
      <c r="D356" s="13">
        <v>44036.564849537041</v>
      </c>
      <c r="E356" s="13">
        <v>0</v>
      </c>
      <c r="F356" s="13">
        <v>323631170</v>
      </c>
      <c r="G356" s="34">
        <v>327527911</v>
      </c>
      <c r="H356" s="34">
        <v>319015329</v>
      </c>
      <c r="I356" s="35">
        <v>-2.5999999999999999E-2</v>
      </c>
      <c r="J356" s="13">
        <v>0</v>
      </c>
      <c r="K356" s="13">
        <v>0</v>
      </c>
      <c r="L356" s="13">
        <v>0</v>
      </c>
      <c r="M356" s="13">
        <v>-2.5999999999999999E-2</v>
      </c>
      <c r="N356" s="13">
        <v>0</v>
      </c>
      <c r="O356" s="13">
        <v>0</v>
      </c>
      <c r="P356" s="13">
        <v>315219866</v>
      </c>
      <c r="Q356" s="36">
        <v>0.93</v>
      </c>
      <c r="R356" s="36">
        <v>0.93</v>
      </c>
      <c r="S356" s="36">
        <v>0.91639999999999999</v>
      </c>
      <c r="T356" s="36">
        <v>0.82469999999999999</v>
      </c>
      <c r="U356" s="37">
        <v>0.91639999999999999</v>
      </c>
      <c r="V356" s="36">
        <f t="shared" si="10"/>
        <v>0</v>
      </c>
      <c r="W356" s="13">
        <f t="shared" si="11"/>
        <v>0</v>
      </c>
    </row>
    <row r="357" spans="1:23" x14ac:dyDescent="0.25">
      <c r="A357" s="45">
        <v>77902</v>
      </c>
      <c r="B357" s="13" t="s">
        <v>745</v>
      </c>
      <c r="C357" s="13" t="s">
        <v>1049</v>
      </c>
      <c r="D357" s="13">
        <v>44036.564849537041</v>
      </c>
      <c r="E357" s="13">
        <v>0</v>
      </c>
      <c r="F357" s="13">
        <v>126801859</v>
      </c>
      <c r="G357" s="34">
        <v>128697419</v>
      </c>
      <c r="H357" s="34">
        <v>123752480</v>
      </c>
      <c r="I357" s="35">
        <v>-3.7999999999999999E-2</v>
      </c>
      <c r="J357" s="13">
        <v>0</v>
      </c>
      <c r="K357" s="13">
        <v>0</v>
      </c>
      <c r="L357" s="13">
        <v>0</v>
      </c>
      <c r="M357" s="13">
        <v>-3.7999999999999999E-2</v>
      </c>
      <c r="N357" s="13">
        <v>0</v>
      </c>
      <c r="O357" s="13">
        <v>0</v>
      </c>
      <c r="P357" s="13">
        <v>121929753</v>
      </c>
      <c r="Q357" s="36">
        <v>0.93</v>
      </c>
      <c r="R357" s="36">
        <v>0.93</v>
      </c>
      <c r="S357" s="36">
        <v>0.91639999999999999</v>
      </c>
      <c r="T357" s="36">
        <v>0.82469999999999999</v>
      </c>
      <c r="U357" s="37">
        <v>0.91639999999999999</v>
      </c>
      <c r="V357" s="36">
        <f t="shared" si="10"/>
        <v>0</v>
      </c>
      <c r="W357" s="13">
        <f t="shared" si="11"/>
        <v>0</v>
      </c>
    </row>
    <row r="358" spans="1:23" x14ac:dyDescent="0.25">
      <c r="A358" s="45">
        <v>79901</v>
      </c>
      <c r="B358" s="13" t="s">
        <v>743</v>
      </c>
      <c r="C358" s="13" t="s">
        <v>1049</v>
      </c>
      <c r="D358" s="13">
        <v>44044.749699074076</v>
      </c>
      <c r="E358" s="13">
        <v>0</v>
      </c>
      <c r="F358" s="13">
        <v>17044072472</v>
      </c>
      <c r="G358" s="34">
        <v>17713986086</v>
      </c>
      <c r="H358" s="34">
        <v>19428412497</v>
      </c>
      <c r="I358" s="35">
        <v>9.7000000000000003E-2</v>
      </c>
      <c r="J358" s="13">
        <v>0</v>
      </c>
      <c r="K358" s="13">
        <v>0</v>
      </c>
      <c r="L358" s="13">
        <v>0</v>
      </c>
      <c r="M358" s="13">
        <v>9.7000000000000003E-2</v>
      </c>
      <c r="N358" s="13">
        <v>0</v>
      </c>
      <c r="O358" s="13">
        <v>0</v>
      </c>
      <c r="P358" s="13">
        <v>18693662116</v>
      </c>
      <c r="Q358" s="36">
        <v>0.93</v>
      </c>
      <c r="R358" s="36">
        <v>0.86909999999999998</v>
      </c>
      <c r="S358" s="36">
        <v>0.91639999999999999</v>
      </c>
      <c r="T358" s="36">
        <v>0.82469999999999999</v>
      </c>
      <c r="U358" s="37">
        <v>0.86909999999999998</v>
      </c>
      <c r="V358" s="36">
        <f t="shared" si="10"/>
        <v>0</v>
      </c>
      <c r="W358" s="13">
        <f t="shared" si="11"/>
        <v>0</v>
      </c>
    </row>
    <row r="359" spans="1:23" x14ac:dyDescent="0.25">
      <c r="A359" s="45">
        <v>79906</v>
      </c>
      <c r="B359" s="13" t="s">
        <v>742</v>
      </c>
      <c r="C359" s="13" t="s">
        <v>1049</v>
      </c>
      <c r="D359" s="13">
        <v>44036.564849537041</v>
      </c>
      <c r="E359" s="13">
        <v>0</v>
      </c>
      <c r="F359" s="13">
        <v>1070495018</v>
      </c>
      <c r="G359" s="34">
        <v>1117674221</v>
      </c>
      <c r="H359" s="34">
        <v>1183257184</v>
      </c>
      <c r="I359" s="35">
        <v>5.8999999999999997E-2</v>
      </c>
      <c r="J359" s="13">
        <v>0</v>
      </c>
      <c r="K359" s="13">
        <v>0</v>
      </c>
      <c r="L359" s="13">
        <v>0</v>
      </c>
      <c r="M359" s="13">
        <v>5.8999999999999997E-2</v>
      </c>
      <c r="N359" s="13">
        <v>0</v>
      </c>
      <c r="O359" s="13">
        <v>0</v>
      </c>
      <c r="P359" s="13">
        <v>1133309597</v>
      </c>
      <c r="Q359" s="36">
        <v>0.93</v>
      </c>
      <c r="R359" s="36">
        <v>0.90039999999999998</v>
      </c>
      <c r="S359" s="36">
        <v>0.91639999999999999</v>
      </c>
      <c r="T359" s="36">
        <v>0.82469999999999999</v>
      </c>
      <c r="U359" s="37">
        <v>0.90039999999999998</v>
      </c>
      <c r="V359" s="36">
        <f t="shared" si="10"/>
        <v>0</v>
      </c>
      <c r="W359" s="13">
        <f t="shared" si="11"/>
        <v>0</v>
      </c>
    </row>
    <row r="360" spans="1:23" x14ac:dyDescent="0.25">
      <c r="A360" s="45">
        <v>79907</v>
      </c>
      <c r="B360" s="13" t="s">
        <v>741</v>
      </c>
      <c r="C360" s="13" t="s">
        <v>1049</v>
      </c>
      <c r="D360" s="13">
        <v>44043.305833333332</v>
      </c>
      <c r="E360" s="13">
        <v>0</v>
      </c>
      <c r="F360" s="13">
        <v>41254783659</v>
      </c>
      <c r="G360" s="34">
        <v>42423095155</v>
      </c>
      <c r="H360" s="34">
        <v>45426173042</v>
      </c>
      <c r="I360" s="35">
        <v>7.0999999999999994E-2</v>
      </c>
      <c r="J360" s="13">
        <v>0</v>
      </c>
      <c r="K360" s="13">
        <v>0</v>
      </c>
      <c r="L360" s="13">
        <v>0</v>
      </c>
      <c r="M360" s="13">
        <v>7.0999999999999994E-2</v>
      </c>
      <c r="N360" s="13">
        <v>0</v>
      </c>
      <c r="O360" s="13">
        <v>0</v>
      </c>
      <c r="P360" s="13">
        <v>44175158235</v>
      </c>
      <c r="Q360" s="36">
        <v>0.93</v>
      </c>
      <c r="R360" s="36">
        <v>0.89019999999999999</v>
      </c>
      <c r="S360" s="36">
        <v>0.91639999999999999</v>
      </c>
      <c r="T360" s="36">
        <v>0.82469999999999999</v>
      </c>
      <c r="U360" s="37">
        <v>0.89019999999999999</v>
      </c>
      <c r="V360" s="36">
        <f t="shared" si="10"/>
        <v>0</v>
      </c>
      <c r="W360" s="13">
        <f t="shared" si="11"/>
        <v>0</v>
      </c>
    </row>
    <row r="361" spans="1:23" x14ac:dyDescent="0.25">
      <c r="A361" s="45">
        <v>79910</v>
      </c>
      <c r="B361" s="13" t="s">
        <v>740</v>
      </c>
      <c r="C361" s="13" t="s">
        <v>1049</v>
      </c>
      <c r="D361" s="13">
        <v>44044.48128472222</v>
      </c>
      <c r="E361" s="13">
        <v>101697240</v>
      </c>
      <c r="F361" s="13">
        <v>2682290986</v>
      </c>
      <c r="G361" s="34">
        <v>2622937608</v>
      </c>
      <c r="H361" s="34">
        <v>2799383855</v>
      </c>
      <c r="I361" s="35">
        <v>6.7000000000000004E-2</v>
      </c>
      <c r="J361" s="13">
        <v>0</v>
      </c>
      <c r="K361" s="13">
        <v>0</v>
      </c>
      <c r="L361" s="13">
        <v>0</v>
      </c>
      <c r="M361" s="13">
        <v>6.7000000000000004E-2</v>
      </c>
      <c r="N361" s="13">
        <v>4770748</v>
      </c>
      <c r="O361" s="13">
        <v>-96926492</v>
      </c>
      <c r="P361" s="13">
        <v>2758962249</v>
      </c>
      <c r="Q361" s="36">
        <v>0.93</v>
      </c>
      <c r="R361" s="36">
        <v>0.92669999999999997</v>
      </c>
      <c r="S361" s="36">
        <v>0.91639999999999999</v>
      </c>
      <c r="T361" s="36">
        <v>0.82469999999999999</v>
      </c>
      <c r="U361" s="37">
        <v>0.91639999999999999</v>
      </c>
      <c r="V361" s="36">
        <f t="shared" si="10"/>
        <v>0</v>
      </c>
      <c r="W361" s="13">
        <f t="shared" si="11"/>
        <v>0</v>
      </c>
    </row>
    <row r="362" spans="1:23" x14ac:dyDescent="0.25">
      <c r="A362" s="45">
        <v>80901</v>
      </c>
      <c r="B362" s="13" t="s">
        <v>739</v>
      </c>
      <c r="C362" s="13" t="s">
        <v>1049</v>
      </c>
      <c r="D362" s="13">
        <v>44043.305833333332</v>
      </c>
      <c r="E362" s="13">
        <v>0</v>
      </c>
      <c r="F362" s="13">
        <v>1079749240</v>
      </c>
      <c r="G362" s="34">
        <v>988292299</v>
      </c>
      <c r="H362" s="34">
        <v>1083329372</v>
      </c>
      <c r="I362" s="35">
        <v>9.6000000000000002E-2</v>
      </c>
      <c r="J362" s="13">
        <v>0</v>
      </c>
      <c r="K362" s="13">
        <v>0</v>
      </c>
      <c r="L362" s="13">
        <v>0</v>
      </c>
      <c r="M362" s="13">
        <v>9.6000000000000002E-2</v>
      </c>
      <c r="N362" s="13">
        <v>0</v>
      </c>
      <c r="O362" s="13">
        <v>0</v>
      </c>
      <c r="P362" s="13">
        <v>1183581079</v>
      </c>
      <c r="Q362" s="36">
        <v>0.93</v>
      </c>
      <c r="R362" s="36">
        <v>0.86960000000000004</v>
      </c>
      <c r="S362" s="36">
        <v>0.91639999999999999</v>
      </c>
      <c r="T362" s="36">
        <v>0.82469999999999999</v>
      </c>
      <c r="U362" s="37">
        <v>0.86960000000000004</v>
      </c>
      <c r="V362" s="36">
        <f t="shared" si="10"/>
        <v>0</v>
      </c>
      <c r="W362" s="13">
        <f t="shared" si="11"/>
        <v>0</v>
      </c>
    </row>
    <row r="363" spans="1:23" x14ac:dyDescent="0.25">
      <c r="A363" s="45">
        <v>81902</v>
      </c>
      <c r="B363" s="13" t="s">
        <v>738</v>
      </c>
      <c r="C363" s="13" t="s">
        <v>1049</v>
      </c>
      <c r="D363" s="13">
        <v>44041.719305555554</v>
      </c>
      <c r="E363" s="13">
        <v>0</v>
      </c>
      <c r="F363" s="13">
        <v>1204012391</v>
      </c>
      <c r="G363" s="34">
        <v>1180129821</v>
      </c>
      <c r="H363" s="34">
        <v>1157059963</v>
      </c>
      <c r="I363" s="35">
        <v>-0.02</v>
      </c>
      <c r="J363" s="13">
        <v>0</v>
      </c>
      <c r="K363" s="13">
        <v>0</v>
      </c>
      <c r="L363" s="13">
        <v>0</v>
      </c>
      <c r="M363" s="13">
        <v>-0.02</v>
      </c>
      <c r="N363" s="13">
        <v>0</v>
      </c>
      <c r="O363" s="13">
        <v>0</v>
      </c>
      <c r="P363" s="13">
        <v>1180475663</v>
      </c>
      <c r="Q363" s="36">
        <v>0.93</v>
      </c>
      <c r="R363" s="36">
        <v>0.93</v>
      </c>
      <c r="S363" s="36">
        <v>0.91639999999999999</v>
      </c>
      <c r="T363" s="36">
        <v>0.82469999999999999</v>
      </c>
      <c r="U363" s="37">
        <v>0.91639999999999999</v>
      </c>
      <c r="V363" s="36">
        <f t="shared" si="10"/>
        <v>0</v>
      </c>
      <c r="W363" s="13">
        <f t="shared" si="11"/>
        <v>0</v>
      </c>
    </row>
    <row r="364" spans="1:23" x14ac:dyDescent="0.25">
      <c r="A364" s="45">
        <v>81904</v>
      </c>
      <c r="B364" s="13" t="s">
        <v>737</v>
      </c>
      <c r="C364" s="13" t="s">
        <v>1049</v>
      </c>
      <c r="D364" s="13">
        <v>44040.735763888886</v>
      </c>
      <c r="E364" s="13">
        <v>0</v>
      </c>
      <c r="F364" s="13">
        <v>730979791</v>
      </c>
      <c r="G364" s="34">
        <v>735431962</v>
      </c>
      <c r="H364" s="34">
        <v>774814837</v>
      </c>
      <c r="I364" s="35">
        <v>5.3999999999999999E-2</v>
      </c>
      <c r="J364" s="13">
        <v>0</v>
      </c>
      <c r="K364" s="13">
        <v>0</v>
      </c>
      <c r="L364" s="13">
        <v>0</v>
      </c>
      <c r="M364" s="13">
        <v>5.3999999999999999E-2</v>
      </c>
      <c r="N364" s="13">
        <v>0</v>
      </c>
      <c r="O364" s="13">
        <v>0</v>
      </c>
      <c r="P364" s="13">
        <v>770124249</v>
      </c>
      <c r="Q364" s="36">
        <v>0.93</v>
      </c>
      <c r="R364" s="36">
        <v>0.90469999999999995</v>
      </c>
      <c r="S364" s="36">
        <v>0.91639999999999999</v>
      </c>
      <c r="T364" s="36">
        <v>0.82469999999999999</v>
      </c>
      <c r="U364" s="37">
        <v>0.90469999999999995</v>
      </c>
      <c r="V364" s="36">
        <f t="shared" si="10"/>
        <v>0</v>
      </c>
      <c r="W364" s="13">
        <f t="shared" si="11"/>
        <v>0</v>
      </c>
    </row>
    <row r="365" spans="1:23" x14ac:dyDescent="0.25">
      <c r="A365" s="45">
        <v>81905</v>
      </c>
      <c r="B365" s="13" t="s">
        <v>736</v>
      </c>
      <c r="C365" s="13" t="s">
        <v>1049</v>
      </c>
      <c r="D365" s="13">
        <v>44043.305833333332</v>
      </c>
      <c r="E365" s="13">
        <v>0</v>
      </c>
      <c r="F365" s="13">
        <v>163796053</v>
      </c>
      <c r="G365" s="34">
        <v>168053856</v>
      </c>
      <c r="H365" s="34">
        <v>192584326</v>
      </c>
      <c r="I365" s="35">
        <v>0.14599999999999999</v>
      </c>
      <c r="J365" s="13">
        <v>0</v>
      </c>
      <c r="K365" s="13">
        <v>0</v>
      </c>
      <c r="L365" s="13">
        <v>0</v>
      </c>
      <c r="M365" s="13">
        <v>0.14599999999999999</v>
      </c>
      <c r="N365" s="13">
        <v>0</v>
      </c>
      <c r="O365" s="13">
        <v>0</v>
      </c>
      <c r="P365" s="13">
        <v>187705020</v>
      </c>
      <c r="Q365" s="36">
        <v>0.93</v>
      </c>
      <c r="R365" s="36">
        <v>0.83179999999999998</v>
      </c>
      <c r="S365" s="36">
        <v>0.91639999999999999</v>
      </c>
      <c r="T365" s="36">
        <v>0.82469999999999999</v>
      </c>
      <c r="U365" s="37">
        <v>0.83179999999999998</v>
      </c>
      <c r="V365" s="36">
        <f t="shared" si="10"/>
        <v>0</v>
      </c>
      <c r="W365" s="13">
        <f t="shared" si="11"/>
        <v>0</v>
      </c>
    </row>
    <row r="366" spans="1:23" x14ac:dyDescent="0.25">
      <c r="A366" s="45">
        <v>81906</v>
      </c>
      <c r="B366" s="13" t="s">
        <v>735</v>
      </c>
      <c r="C366" s="13" t="s">
        <v>1049</v>
      </c>
      <c r="D366" s="13">
        <v>44041.719305555554</v>
      </c>
      <c r="E366" s="13">
        <v>0</v>
      </c>
      <c r="F366" s="13">
        <v>170332218</v>
      </c>
      <c r="G366" s="34">
        <v>169673376</v>
      </c>
      <c r="H366" s="34">
        <v>168531438</v>
      </c>
      <c r="I366" s="35">
        <v>-7.0000000000000001E-3</v>
      </c>
      <c r="J366" s="13">
        <v>0</v>
      </c>
      <c r="K366" s="13">
        <v>0</v>
      </c>
      <c r="L366" s="13">
        <v>0</v>
      </c>
      <c r="M366" s="13">
        <v>-7.0000000000000001E-3</v>
      </c>
      <c r="N366" s="13">
        <v>0</v>
      </c>
      <c r="O366" s="13">
        <v>0</v>
      </c>
      <c r="P366" s="13">
        <v>169185846</v>
      </c>
      <c r="Q366" s="36">
        <v>0.93</v>
      </c>
      <c r="R366" s="36">
        <v>0.93</v>
      </c>
      <c r="S366" s="36">
        <v>0.91639999999999999</v>
      </c>
      <c r="T366" s="36">
        <v>0.82469999999999999</v>
      </c>
      <c r="U366" s="37">
        <v>0.91639999999999999</v>
      </c>
      <c r="V366" s="36">
        <f t="shared" si="10"/>
        <v>0</v>
      </c>
      <c r="W366" s="13">
        <f t="shared" si="11"/>
        <v>0</v>
      </c>
    </row>
    <row r="367" spans="1:23" x14ac:dyDescent="0.25">
      <c r="A367" s="45">
        <v>82902</v>
      </c>
      <c r="B367" s="13" t="s">
        <v>734</v>
      </c>
      <c r="C367" s="13" t="s">
        <v>1049</v>
      </c>
      <c r="D367" s="13">
        <v>44043.305833333332</v>
      </c>
      <c r="E367" s="13">
        <v>0</v>
      </c>
      <c r="F367" s="13">
        <v>1268081388</v>
      </c>
      <c r="G367" s="34">
        <v>1268874490</v>
      </c>
      <c r="H367" s="34">
        <v>1213237337</v>
      </c>
      <c r="I367" s="35">
        <v>-4.3999999999999997E-2</v>
      </c>
      <c r="J367" s="13">
        <v>0</v>
      </c>
      <c r="K367" s="13">
        <v>0</v>
      </c>
      <c r="L367" s="13">
        <v>0</v>
      </c>
      <c r="M367" s="13">
        <v>-4.3999999999999997E-2</v>
      </c>
      <c r="N367" s="13">
        <v>0</v>
      </c>
      <c r="O367" s="13">
        <v>0</v>
      </c>
      <c r="P367" s="13">
        <v>1212479011</v>
      </c>
      <c r="Q367" s="36">
        <v>0.93</v>
      </c>
      <c r="R367" s="36">
        <v>0.93</v>
      </c>
      <c r="S367" s="36">
        <v>0.91639999999999999</v>
      </c>
      <c r="T367" s="36">
        <v>0.82469999999999999</v>
      </c>
      <c r="U367" s="37">
        <v>0.91639999999999999</v>
      </c>
      <c r="V367" s="36">
        <f t="shared" si="10"/>
        <v>0</v>
      </c>
      <c r="W367" s="13">
        <f t="shared" si="11"/>
        <v>0</v>
      </c>
    </row>
    <row r="368" spans="1:23" x14ac:dyDescent="0.25">
      <c r="A368" s="45">
        <v>82903</v>
      </c>
      <c r="B368" s="13" t="s">
        <v>733</v>
      </c>
      <c r="C368" s="13" t="s">
        <v>1049</v>
      </c>
      <c r="D368" s="13">
        <v>44040.735763888886</v>
      </c>
      <c r="E368" s="13">
        <v>0</v>
      </c>
      <c r="F368" s="13">
        <v>1229828979</v>
      </c>
      <c r="G368" s="34">
        <v>1237601440</v>
      </c>
      <c r="H368" s="34">
        <v>1338058701</v>
      </c>
      <c r="I368" s="35">
        <v>8.1000000000000003E-2</v>
      </c>
      <c r="J368" s="13">
        <v>0</v>
      </c>
      <c r="K368" s="13">
        <v>0</v>
      </c>
      <c r="L368" s="13">
        <v>0</v>
      </c>
      <c r="M368" s="13">
        <v>8.1000000000000003E-2</v>
      </c>
      <c r="N368" s="13">
        <v>0</v>
      </c>
      <c r="O368" s="13">
        <v>0</v>
      </c>
      <c r="P368" s="13">
        <v>1329655342</v>
      </c>
      <c r="Q368" s="36">
        <v>0.93</v>
      </c>
      <c r="R368" s="36">
        <v>0.88160000000000005</v>
      </c>
      <c r="S368" s="36">
        <v>0.91639999999999999</v>
      </c>
      <c r="T368" s="36">
        <v>0.82469999999999999</v>
      </c>
      <c r="U368" s="37">
        <v>0.88160000000000005</v>
      </c>
      <c r="V368" s="36">
        <f t="shared" si="10"/>
        <v>0</v>
      </c>
      <c r="W368" s="13">
        <f t="shared" si="11"/>
        <v>0</v>
      </c>
    </row>
    <row r="369" spans="1:23" x14ac:dyDescent="0.25">
      <c r="A369" s="45">
        <v>83901</v>
      </c>
      <c r="B369" s="13" t="s">
        <v>732</v>
      </c>
      <c r="C369" s="13" t="s">
        <v>1049</v>
      </c>
      <c r="D369" s="13">
        <v>44043.305833333332</v>
      </c>
      <c r="E369" s="13">
        <v>0</v>
      </c>
      <c r="F369" s="13">
        <v>221223749</v>
      </c>
      <c r="G369" s="34">
        <v>213977633</v>
      </c>
      <c r="H369" s="34">
        <v>186351095</v>
      </c>
      <c r="I369" s="35">
        <v>-0.129</v>
      </c>
      <c r="J369" s="13">
        <v>0</v>
      </c>
      <c r="K369" s="13">
        <v>0</v>
      </c>
      <c r="L369" s="13">
        <v>0</v>
      </c>
      <c r="M369" s="13">
        <v>-0.129</v>
      </c>
      <c r="N369" s="13">
        <v>0</v>
      </c>
      <c r="O369" s="13">
        <v>0</v>
      </c>
      <c r="P369" s="13">
        <v>192661669</v>
      </c>
      <c r="Q369" s="36">
        <v>0.93</v>
      </c>
      <c r="R369" s="36">
        <v>0.93</v>
      </c>
      <c r="S369" s="36">
        <v>0.91639999999999999</v>
      </c>
      <c r="T369" s="36">
        <v>0.82469999999999999</v>
      </c>
      <c r="U369" s="37">
        <v>0.91639999999999999</v>
      </c>
      <c r="V369" s="36">
        <f t="shared" si="10"/>
        <v>0</v>
      </c>
      <c r="W369" s="13">
        <f t="shared" si="11"/>
        <v>0</v>
      </c>
    </row>
    <row r="370" spans="1:23" x14ac:dyDescent="0.25">
      <c r="A370" s="45">
        <v>83902</v>
      </c>
      <c r="B370" s="13" t="s">
        <v>731</v>
      </c>
      <c r="C370" s="13" t="s">
        <v>1049</v>
      </c>
      <c r="D370" s="13">
        <v>44041.719305555554</v>
      </c>
      <c r="E370" s="13">
        <v>1847052</v>
      </c>
      <c r="F370" s="13">
        <v>222915479</v>
      </c>
      <c r="G370" s="34">
        <v>30455813</v>
      </c>
      <c r="H370" s="34">
        <v>30023014</v>
      </c>
      <c r="I370" s="35">
        <v>-1.4E-2</v>
      </c>
      <c r="J370" s="13">
        <v>0</v>
      </c>
      <c r="K370" s="13">
        <v>0</v>
      </c>
      <c r="L370" s="13">
        <v>0</v>
      </c>
      <c r="M370" s="13">
        <v>-1.4E-2</v>
      </c>
      <c r="N370" s="13">
        <v>0</v>
      </c>
      <c r="O370" s="13">
        <v>-1847052</v>
      </c>
      <c r="P370" s="13">
        <v>217926886</v>
      </c>
      <c r="Q370" s="36">
        <v>0.93</v>
      </c>
      <c r="R370" s="36">
        <v>0.93</v>
      </c>
      <c r="S370" s="36">
        <v>0.91639999999999999</v>
      </c>
      <c r="T370" s="36">
        <v>0.82469999999999999</v>
      </c>
      <c r="U370" s="37">
        <v>0.91639999999999999</v>
      </c>
      <c r="V370" s="36">
        <f t="shared" si="10"/>
        <v>0</v>
      </c>
      <c r="W370" s="13">
        <f t="shared" si="11"/>
        <v>0</v>
      </c>
    </row>
    <row r="371" spans="1:23" x14ac:dyDescent="0.25">
      <c r="A371" s="45">
        <v>83903</v>
      </c>
      <c r="B371" s="13" t="s">
        <v>730</v>
      </c>
      <c r="C371" s="13" t="s">
        <v>1049</v>
      </c>
      <c r="D371" s="13">
        <v>44043.305833333332</v>
      </c>
      <c r="E371" s="13">
        <v>0</v>
      </c>
      <c r="F371" s="13">
        <v>3584435847</v>
      </c>
      <c r="G371" s="34">
        <v>3574826345</v>
      </c>
      <c r="H371" s="34">
        <v>3249514599</v>
      </c>
      <c r="I371" s="35">
        <v>-9.0999999999999998E-2</v>
      </c>
      <c r="J371" s="13">
        <v>0</v>
      </c>
      <c r="K371" s="13">
        <v>0</v>
      </c>
      <c r="L371" s="13">
        <v>0</v>
      </c>
      <c r="M371" s="13">
        <v>-9.0999999999999998E-2</v>
      </c>
      <c r="N371" s="13">
        <v>0</v>
      </c>
      <c r="O371" s="13">
        <v>0</v>
      </c>
      <c r="P371" s="13">
        <v>3258249629</v>
      </c>
      <c r="Q371" s="36">
        <v>0.93</v>
      </c>
      <c r="R371" s="36">
        <v>0.93</v>
      </c>
      <c r="S371" s="36">
        <v>0.91639999999999999</v>
      </c>
      <c r="T371" s="36">
        <v>0.82469999999999999</v>
      </c>
      <c r="U371" s="37">
        <v>0.91639999999999999</v>
      </c>
      <c r="V371" s="36">
        <f t="shared" si="10"/>
        <v>0</v>
      </c>
      <c r="W371" s="13">
        <f t="shared" si="11"/>
        <v>0</v>
      </c>
    </row>
    <row r="372" spans="1:23" x14ac:dyDescent="0.25">
      <c r="A372" s="45">
        <v>84902</v>
      </c>
      <c r="B372" s="13" t="s">
        <v>728</v>
      </c>
      <c r="C372" s="13" t="s">
        <v>1049</v>
      </c>
      <c r="D372" s="13">
        <v>44039.707499999997</v>
      </c>
      <c r="E372" s="13">
        <v>471860834</v>
      </c>
      <c r="F372" s="13">
        <v>9337573528</v>
      </c>
      <c r="G372" s="34">
        <v>8049559358</v>
      </c>
      <c r="H372" s="34">
        <v>8820794353</v>
      </c>
      <c r="I372" s="35">
        <v>9.6000000000000002E-2</v>
      </c>
      <c r="J372" s="13">
        <v>0</v>
      </c>
      <c r="K372" s="13">
        <v>0</v>
      </c>
      <c r="L372" s="13">
        <v>0</v>
      </c>
      <c r="M372" s="13">
        <v>9.6000000000000002E-2</v>
      </c>
      <c r="N372" s="13">
        <v>499026320</v>
      </c>
      <c r="O372" s="13">
        <v>27165486</v>
      </c>
      <c r="P372" s="13">
        <v>10214170341</v>
      </c>
      <c r="Q372" s="36">
        <v>0.93</v>
      </c>
      <c r="R372" s="36">
        <v>0.87139999999999995</v>
      </c>
      <c r="S372" s="36">
        <v>0.91639999999999999</v>
      </c>
      <c r="T372" s="36">
        <v>0.82469999999999999</v>
      </c>
      <c r="U372" s="37">
        <v>0.87139999999999995</v>
      </c>
      <c r="V372" s="36">
        <f t="shared" si="10"/>
        <v>0</v>
      </c>
      <c r="W372" s="13">
        <f t="shared" si="11"/>
        <v>0</v>
      </c>
    </row>
    <row r="373" spans="1:23" x14ac:dyDescent="0.25">
      <c r="A373" s="45">
        <v>84903</v>
      </c>
      <c r="B373" s="13" t="s">
        <v>727</v>
      </c>
      <c r="C373" s="13" t="s">
        <v>1049</v>
      </c>
      <c r="D373" s="13">
        <v>44041.719305555554</v>
      </c>
      <c r="E373" s="13">
        <v>1004026</v>
      </c>
      <c r="F373" s="13">
        <v>136588460</v>
      </c>
      <c r="G373" s="34">
        <v>134809768</v>
      </c>
      <c r="H373" s="34">
        <v>152661345</v>
      </c>
      <c r="I373" s="35">
        <v>0.13200000000000001</v>
      </c>
      <c r="J373" s="13">
        <v>0</v>
      </c>
      <c r="K373" s="13">
        <v>0</v>
      </c>
      <c r="L373" s="13">
        <v>0</v>
      </c>
      <c r="M373" s="13">
        <v>0.13200000000000001</v>
      </c>
      <c r="N373" s="13">
        <v>1104365</v>
      </c>
      <c r="O373" s="13">
        <v>100339</v>
      </c>
      <c r="P373" s="13">
        <v>154642958</v>
      </c>
      <c r="Q373" s="36">
        <v>0.93</v>
      </c>
      <c r="R373" s="36">
        <v>0.84189999999999998</v>
      </c>
      <c r="S373" s="36">
        <v>0.91639999999999999</v>
      </c>
      <c r="T373" s="36">
        <v>0.82469999999999999</v>
      </c>
      <c r="U373" s="37">
        <v>0.84189999999999998</v>
      </c>
      <c r="V373" s="36">
        <f t="shared" si="10"/>
        <v>0</v>
      </c>
      <c r="W373" s="13">
        <f t="shared" si="11"/>
        <v>0</v>
      </c>
    </row>
    <row r="374" spans="1:23" x14ac:dyDescent="0.25">
      <c r="A374" s="45">
        <v>84906</v>
      </c>
      <c r="B374" s="13" t="s">
        <v>726</v>
      </c>
      <c r="C374" s="13" t="s">
        <v>1049</v>
      </c>
      <c r="D374" s="13">
        <v>44043.570011574076</v>
      </c>
      <c r="E374" s="13">
        <v>296076576</v>
      </c>
      <c r="F374" s="13">
        <v>6027251275</v>
      </c>
      <c r="G374" s="34">
        <v>5343413656</v>
      </c>
      <c r="H374" s="34">
        <v>5804815719</v>
      </c>
      <c r="I374" s="35">
        <v>8.5999999999999993E-2</v>
      </c>
      <c r="J374" s="13">
        <v>0</v>
      </c>
      <c r="K374" s="13">
        <v>0</v>
      </c>
      <c r="L374" s="13">
        <v>0</v>
      </c>
      <c r="M374" s="13">
        <v>8.5999999999999993E-2</v>
      </c>
      <c r="N374" s="13">
        <v>321487383</v>
      </c>
      <c r="O374" s="13">
        <v>25410807</v>
      </c>
      <c r="P374" s="13">
        <v>6547547187</v>
      </c>
      <c r="Q374" s="36">
        <v>0.93</v>
      </c>
      <c r="R374" s="36">
        <v>0.87749999999999995</v>
      </c>
      <c r="S374" s="36">
        <v>0.91639999999999999</v>
      </c>
      <c r="T374" s="36">
        <v>0.82469999999999999</v>
      </c>
      <c r="U374" s="37">
        <v>0.87749999999999995</v>
      </c>
      <c r="V374" s="36">
        <f t="shared" si="10"/>
        <v>0</v>
      </c>
      <c r="W374" s="13">
        <f t="shared" si="11"/>
        <v>0</v>
      </c>
    </row>
    <row r="375" spans="1:23" x14ac:dyDescent="0.25">
      <c r="A375" s="45">
        <v>84908</v>
      </c>
      <c r="B375" s="13" t="s">
        <v>725</v>
      </c>
      <c r="C375" s="13" t="s">
        <v>1049</v>
      </c>
      <c r="D375" s="13">
        <v>44043.305833333332</v>
      </c>
      <c r="E375" s="13">
        <v>0</v>
      </c>
      <c r="F375" s="13">
        <v>918843914</v>
      </c>
      <c r="G375" s="34">
        <v>825540467</v>
      </c>
      <c r="H375" s="34">
        <v>930796146</v>
      </c>
      <c r="I375" s="35">
        <v>0.127</v>
      </c>
      <c r="J375" s="13">
        <v>0</v>
      </c>
      <c r="K375" s="13">
        <v>0</v>
      </c>
      <c r="L375" s="13">
        <v>0</v>
      </c>
      <c r="M375" s="13">
        <v>0.127</v>
      </c>
      <c r="N375" s="13">
        <v>0</v>
      </c>
      <c r="O375" s="13">
        <v>0</v>
      </c>
      <c r="P375" s="13">
        <v>1035995700</v>
      </c>
      <c r="Q375" s="36">
        <v>0.93</v>
      </c>
      <c r="R375" s="36">
        <v>0.84540000000000004</v>
      </c>
      <c r="S375" s="36">
        <v>0.91639999999999999</v>
      </c>
      <c r="T375" s="36">
        <v>0.82469999999999999</v>
      </c>
      <c r="U375" s="37">
        <v>0.84540000000000004</v>
      </c>
      <c r="V375" s="36">
        <f t="shared" si="10"/>
        <v>0</v>
      </c>
      <c r="W375" s="13">
        <f t="shared" si="11"/>
        <v>0</v>
      </c>
    </row>
    <row r="376" spans="1:23" x14ac:dyDescent="0.25">
      <c r="A376" s="45">
        <v>84909</v>
      </c>
      <c r="B376" s="13" t="s">
        <v>724</v>
      </c>
      <c r="C376" s="13" t="s">
        <v>1049</v>
      </c>
      <c r="D376" s="13">
        <v>44041.719305555554</v>
      </c>
      <c r="E376" s="13">
        <v>0</v>
      </c>
      <c r="F376" s="13">
        <v>1572873577</v>
      </c>
      <c r="G376" s="34">
        <v>1689345351</v>
      </c>
      <c r="H376" s="34">
        <v>1852370085</v>
      </c>
      <c r="I376" s="35">
        <v>9.7000000000000003E-2</v>
      </c>
      <c r="J376" s="13">
        <v>0</v>
      </c>
      <c r="K376" s="13">
        <v>0</v>
      </c>
      <c r="L376" s="13">
        <v>0</v>
      </c>
      <c r="M376" s="13">
        <v>9.7000000000000003E-2</v>
      </c>
      <c r="N376" s="13">
        <v>0</v>
      </c>
      <c r="O376" s="13">
        <v>0</v>
      </c>
      <c r="P376" s="13">
        <v>1724658584</v>
      </c>
      <c r="Q376" s="36">
        <v>0.93</v>
      </c>
      <c r="R376" s="36">
        <v>0.86929999999999996</v>
      </c>
      <c r="S376" s="36">
        <v>0.91639999999999999</v>
      </c>
      <c r="T376" s="36">
        <v>0.82469999999999999</v>
      </c>
      <c r="U376" s="37">
        <v>0.86929999999999996</v>
      </c>
      <c r="V376" s="36">
        <f t="shared" si="10"/>
        <v>0</v>
      </c>
      <c r="W376" s="13">
        <f t="shared" si="11"/>
        <v>0</v>
      </c>
    </row>
    <row r="377" spans="1:23" x14ac:dyDescent="0.25">
      <c r="A377" s="45">
        <v>84910</v>
      </c>
      <c r="B377" s="13" t="s">
        <v>723</v>
      </c>
      <c r="C377" s="13" t="s">
        <v>1049</v>
      </c>
      <c r="D377" s="13">
        <v>44042.546111111114</v>
      </c>
      <c r="E377" s="13">
        <v>732387438</v>
      </c>
      <c r="F377" s="13">
        <v>24684711431</v>
      </c>
      <c r="G377" s="34">
        <v>25266781433</v>
      </c>
      <c r="H377" s="34">
        <v>26878319008</v>
      </c>
      <c r="I377" s="35">
        <v>6.4000000000000001E-2</v>
      </c>
      <c r="J377" s="13">
        <v>0</v>
      </c>
      <c r="K377" s="13">
        <v>0</v>
      </c>
      <c r="L377" s="13">
        <v>0</v>
      </c>
      <c r="M377" s="13">
        <v>6.4000000000000001E-2</v>
      </c>
      <c r="N377" s="13">
        <v>782755460</v>
      </c>
      <c r="O377" s="13">
        <v>50368022</v>
      </c>
      <c r="P377" s="13">
        <v>26262779775</v>
      </c>
      <c r="Q377" s="36">
        <v>0.93</v>
      </c>
      <c r="R377" s="36">
        <v>0.89590000000000003</v>
      </c>
      <c r="S377" s="36">
        <v>0.91639999999999999</v>
      </c>
      <c r="T377" s="36">
        <v>0.82469999999999999</v>
      </c>
      <c r="U377" s="37">
        <v>0.89590000000000003</v>
      </c>
      <c r="V377" s="36">
        <f t="shared" si="10"/>
        <v>0</v>
      </c>
      <c r="W377" s="13">
        <f t="shared" si="11"/>
        <v>0</v>
      </c>
    </row>
    <row r="378" spans="1:23" x14ac:dyDescent="0.25">
      <c r="A378" s="45">
        <v>84911</v>
      </c>
      <c r="B378" s="13" t="s">
        <v>722</v>
      </c>
      <c r="C378" s="13" t="s">
        <v>1049</v>
      </c>
      <c r="D378" s="13">
        <v>44043.305833333332</v>
      </c>
      <c r="E378" s="13">
        <v>0</v>
      </c>
      <c r="F378" s="13">
        <v>3211207211</v>
      </c>
      <c r="G378" s="34">
        <v>3365770165</v>
      </c>
      <c r="H378" s="34">
        <v>3683171173</v>
      </c>
      <c r="I378" s="35">
        <v>9.4E-2</v>
      </c>
      <c r="J378" s="13">
        <v>0</v>
      </c>
      <c r="K378" s="13">
        <v>0</v>
      </c>
      <c r="L378" s="13">
        <v>0</v>
      </c>
      <c r="M378" s="13">
        <v>9.4E-2</v>
      </c>
      <c r="N378" s="13">
        <v>0</v>
      </c>
      <c r="O378" s="13">
        <v>0</v>
      </c>
      <c r="P378" s="13">
        <v>3514032525</v>
      </c>
      <c r="Q378" s="36">
        <v>0.93</v>
      </c>
      <c r="R378" s="36">
        <v>0.87109999999999999</v>
      </c>
      <c r="S378" s="36">
        <v>0.91639999999999999</v>
      </c>
      <c r="T378" s="36">
        <v>0.82469999999999999</v>
      </c>
      <c r="U378" s="37">
        <v>0.87109999999999999</v>
      </c>
      <c r="V378" s="36">
        <f t="shared" si="10"/>
        <v>0</v>
      </c>
      <c r="W378" s="13">
        <f t="shared" si="11"/>
        <v>0</v>
      </c>
    </row>
    <row r="379" spans="1:23" x14ac:dyDescent="0.25">
      <c r="A379" s="45">
        <v>85902</v>
      </c>
      <c r="B379" s="13" t="s">
        <v>721</v>
      </c>
      <c r="C379" s="13" t="s">
        <v>1049</v>
      </c>
      <c r="D379" s="13">
        <v>44040.735763888886</v>
      </c>
      <c r="E379" s="13">
        <v>0</v>
      </c>
      <c r="F379" s="13">
        <v>463639359</v>
      </c>
      <c r="G379" s="34">
        <v>463639359</v>
      </c>
      <c r="H379" s="34">
        <v>416703996</v>
      </c>
      <c r="I379" s="35">
        <v>-0.10100000000000001</v>
      </c>
      <c r="J379" s="13">
        <v>0</v>
      </c>
      <c r="K379" s="13">
        <v>0</v>
      </c>
      <c r="L379" s="13">
        <v>0</v>
      </c>
      <c r="M379" s="13">
        <v>-0.10100000000000001</v>
      </c>
      <c r="N379" s="13">
        <v>0</v>
      </c>
      <c r="O379" s="13">
        <v>0</v>
      </c>
      <c r="P379" s="13">
        <v>416703996</v>
      </c>
      <c r="Q379" s="36">
        <v>0.93</v>
      </c>
      <c r="R379" s="36">
        <v>0.93</v>
      </c>
      <c r="S379" s="36">
        <v>0.91639999999999999</v>
      </c>
      <c r="T379" s="36">
        <v>0.82469999999999999</v>
      </c>
      <c r="U379" s="37">
        <v>0.91639999999999999</v>
      </c>
      <c r="V379" s="36">
        <f t="shared" si="10"/>
        <v>0</v>
      </c>
      <c r="W379" s="13">
        <f t="shared" si="11"/>
        <v>0</v>
      </c>
    </row>
    <row r="380" spans="1:23" x14ac:dyDescent="0.25">
      <c r="A380" s="45">
        <v>86024</v>
      </c>
      <c r="B380" s="13" t="s">
        <v>719</v>
      </c>
      <c r="C380" s="13" t="s">
        <v>1049</v>
      </c>
      <c r="D380" s="13">
        <v>44039.707499999997</v>
      </c>
      <c r="E380" s="13">
        <v>0</v>
      </c>
      <c r="F380" s="13">
        <v>55049892</v>
      </c>
      <c r="G380" s="34">
        <v>58353132</v>
      </c>
      <c r="H380" s="34">
        <v>60875371</v>
      </c>
      <c r="I380" s="35">
        <v>4.2999999999999997E-2</v>
      </c>
      <c r="J380" s="13">
        <v>0</v>
      </c>
      <c r="K380" s="13">
        <v>0</v>
      </c>
      <c r="L380" s="13">
        <v>0</v>
      </c>
      <c r="M380" s="13">
        <v>4.2999999999999997E-2</v>
      </c>
      <c r="N380" s="13">
        <v>0</v>
      </c>
      <c r="O380" s="13">
        <v>0</v>
      </c>
      <c r="P380" s="13">
        <v>57429353</v>
      </c>
      <c r="Q380" s="36">
        <v>0.93</v>
      </c>
      <c r="R380" s="36">
        <v>0.91369999999999996</v>
      </c>
      <c r="S380" s="36">
        <v>0.91639999999999999</v>
      </c>
      <c r="T380" s="36">
        <v>0.82469999999999999</v>
      </c>
      <c r="U380" s="37">
        <v>0.91369999999999996</v>
      </c>
      <c r="V380" s="36">
        <f t="shared" si="10"/>
        <v>0</v>
      </c>
      <c r="W380" s="13">
        <f t="shared" si="11"/>
        <v>0</v>
      </c>
    </row>
    <row r="381" spans="1:23" x14ac:dyDescent="0.25">
      <c r="A381" s="45">
        <v>86901</v>
      </c>
      <c r="B381" s="13" t="s">
        <v>718</v>
      </c>
      <c r="C381" s="13" t="s">
        <v>1049</v>
      </c>
      <c r="D381" s="13">
        <v>44039.707499999997</v>
      </c>
      <c r="E381" s="13">
        <v>0</v>
      </c>
      <c r="F381" s="13">
        <v>4141295478</v>
      </c>
      <c r="G381" s="34">
        <v>4498965175</v>
      </c>
      <c r="H381" s="34">
        <v>4717389248</v>
      </c>
      <c r="I381" s="35">
        <v>4.9000000000000002E-2</v>
      </c>
      <c r="J381" s="13">
        <v>0</v>
      </c>
      <c r="K381" s="13">
        <v>0</v>
      </c>
      <c r="L381" s="13">
        <v>0</v>
      </c>
      <c r="M381" s="13">
        <v>4.9000000000000002E-2</v>
      </c>
      <c r="N381" s="13">
        <v>0</v>
      </c>
      <c r="O381" s="13">
        <v>0</v>
      </c>
      <c r="P381" s="13">
        <v>4342354742</v>
      </c>
      <c r="Q381" s="36">
        <v>0.93</v>
      </c>
      <c r="R381" s="36">
        <v>0.90910000000000002</v>
      </c>
      <c r="S381" s="36">
        <v>0.91639999999999999</v>
      </c>
      <c r="T381" s="36">
        <v>0.82469999999999999</v>
      </c>
      <c r="U381" s="37">
        <v>0.90910000000000002</v>
      </c>
      <c r="V381" s="36">
        <f t="shared" si="10"/>
        <v>0</v>
      </c>
      <c r="W381" s="13">
        <f t="shared" si="11"/>
        <v>0</v>
      </c>
    </row>
    <row r="382" spans="1:23" x14ac:dyDescent="0.25">
      <c r="A382" s="45">
        <v>86902</v>
      </c>
      <c r="B382" s="13" t="s">
        <v>717</v>
      </c>
      <c r="C382" s="13" t="s">
        <v>1049</v>
      </c>
      <c r="D382" s="13">
        <v>44043.537349537037</v>
      </c>
      <c r="E382" s="13">
        <v>0</v>
      </c>
      <c r="F382" s="13">
        <v>481948810</v>
      </c>
      <c r="G382" s="34">
        <v>527347639</v>
      </c>
      <c r="H382" s="34">
        <v>561469780</v>
      </c>
      <c r="I382" s="35">
        <v>6.5000000000000002E-2</v>
      </c>
      <c r="J382" s="13">
        <v>0</v>
      </c>
      <c r="K382" s="13">
        <v>0</v>
      </c>
      <c r="L382" s="13">
        <v>0</v>
      </c>
      <c r="M382" s="13">
        <v>6.5000000000000002E-2</v>
      </c>
      <c r="N382" s="13">
        <v>0</v>
      </c>
      <c r="O382" s="13">
        <v>0</v>
      </c>
      <c r="P382" s="13">
        <v>513133410</v>
      </c>
      <c r="Q382" s="36">
        <v>0.93</v>
      </c>
      <c r="R382" s="36">
        <v>0.89529999999999998</v>
      </c>
      <c r="S382" s="36">
        <v>0.91639999999999999</v>
      </c>
      <c r="T382" s="36">
        <v>0.82469999999999999</v>
      </c>
      <c r="U382" s="37">
        <v>0.89529999999999998</v>
      </c>
      <c r="V382" s="36">
        <f t="shared" si="10"/>
        <v>0</v>
      </c>
      <c r="W382" s="13">
        <f t="shared" si="11"/>
        <v>0</v>
      </c>
    </row>
    <row r="383" spans="1:23" x14ac:dyDescent="0.25">
      <c r="A383" s="45">
        <v>87901</v>
      </c>
      <c r="B383" s="13" t="s">
        <v>716</v>
      </c>
      <c r="C383" s="13" t="s">
        <v>1049</v>
      </c>
      <c r="D383" s="13">
        <v>44036.564849537041</v>
      </c>
      <c r="E383" s="13">
        <v>5399614</v>
      </c>
      <c r="F383" s="13">
        <v>4280116747</v>
      </c>
      <c r="G383" s="34">
        <v>4272349812</v>
      </c>
      <c r="H383" s="34">
        <v>4281655941</v>
      </c>
      <c r="I383" s="35">
        <v>2E-3</v>
      </c>
      <c r="J383" s="13">
        <v>0</v>
      </c>
      <c r="K383" s="13">
        <v>0</v>
      </c>
      <c r="L383" s="13">
        <v>0</v>
      </c>
      <c r="M383" s="13">
        <v>2E-3</v>
      </c>
      <c r="N383" s="13">
        <v>5477092</v>
      </c>
      <c r="O383" s="13">
        <v>77478</v>
      </c>
      <c r="P383" s="13">
        <v>4289505511</v>
      </c>
      <c r="Q383" s="36">
        <v>0.93</v>
      </c>
      <c r="R383" s="36">
        <v>0.93</v>
      </c>
      <c r="S383" s="36">
        <v>0.91639999999999999</v>
      </c>
      <c r="T383" s="36">
        <v>0.82469999999999999</v>
      </c>
      <c r="U383" s="37">
        <v>0.91639999999999999</v>
      </c>
      <c r="V383" s="36">
        <f t="shared" si="10"/>
        <v>0</v>
      </c>
      <c r="W383" s="13">
        <f t="shared" si="11"/>
        <v>0</v>
      </c>
    </row>
    <row r="384" spans="1:23" x14ac:dyDescent="0.25">
      <c r="A384" s="45">
        <v>88902</v>
      </c>
      <c r="B384" s="13" t="s">
        <v>715</v>
      </c>
      <c r="C384" s="13" t="s">
        <v>1049</v>
      </c>
      <c r="D384" s="13">
        <v>44057.639756944445</v>
      </c>
      <c r="E384" s="13">
        <v>51610688</v>
      </c>
      <c r="F384" s="13">
        <v>977105599</v>
      </c>
      <c r="G384" s="34">
        <v>844033012</v>
      </c>
      <c r="H384" s="34">
        <v>909170596</v>
      </c>
      <c r="I384" s="35">
        <v>7.6999999999999999E-2</v>
      </c>
      <c r="J384" s="13">
        <v>0</v>
      </c>
      <c r="K384" s="13">
        <v>0</v>
      </c>
      <c r="L384" s="13">
        <v>0</v>
      </c>
      <c r="M384" s="13">
        <v>7.6999999999999999E-2</v>
      </c>
      <c r="N384" s="13">
        <v>53918440</v>
      </c>
      <c r="O384" s="13">
        <v>2307752</v>
      </c>
      <c r="P384" s="13">
        <v>1050837693</v>
      </c>
      <c r="Q384" s="36">
        <v>0.93</v>
      </c>
      <c r="R384" s="36">
        <v>0.88629999999999998</v>
      </c>
      <c r="S384" s="36">
        <v>0.91639999999999999</v>
      </c>
      <c r="T384" s="36">
        <v>0.82469999999999999</v>
      </c>
      <c r="U384" s="37">
        <v>0.88629999999999998</v>
      </c>
      <c r="V384" s="36">
        <f t="shared" si="10"/>
        <v>0</v>
      </c>
      <c r="W384" s="13">
        <f t="shared" si="11"/>
        <v>0</v>
      </c>
    </row>
    <row r="385" spans="1:23" x14ac:dyDescent="0.25">
      <c r="A385" s="45">
        <v>89901</v>
      </c>
      <c r="B385" s="13" t="s">
        <v>714</v>
      </c>
      <c r="C385" s="13" t="s">
        <v>1049</v>
      </c>
      <c r="D385" s="13">
        <v>44043.305833333332</v>
      </c>
      <c r="E385" s="13">
        <v>0</v>
      </c>
      <c r="F385" s="13">
        <v>1687448068</v>
      </c>
      <c r="G385" s="34">
        <v>1725756978</v>
      </c>
      <c r="H385" s="34">
        <v>1837420026</v>
      </c>
      <c r="I385" s="35">
        <v>6.5000000000000002E-2</v>
      </c>
      <c r="J385" s="13">
        <v>0</v>
      </c>
      <c r="K385" s="13">
        <v>0</v>
      </c>
      <c r="L385" s="13">
        <v>0</v>
      </c>
      <c r="M385" s="13">
        <v>6.5000000000000002E-2</v>
      </c>
      <c r="N385" s="13">
        <v>0</v>
      </c>
      <c r="O385" s="13">
        <v>0</v>
      </c>
      <c r="P385" s="13">
        <v>1796632384</v>
      </c>
      <c r="Q385" s="36">
        <v>0.93</v>
      </c>
      <c r="R385" s="36">
        <v>0.89529999999999998</v>
      </c>
      <c r="S385" s="36">
        <v>0.91639999999999999</v>
      </c>
      <c r="T385" s="36">
        <v>0.82469999999999999</v>
      </c>
      <c r="U385" s="37">
        <v>0.89529999999999998</v>
      </c>
      <c r="V385" s="36">
        <f t="shared" si="10"/>
        <v>0</v>
      </c>
      <c r="W385" s="13">
        <f t="shared" si="11"/>
        <v>0</v>
      </c>
    </row>
    <row r="386" spans="1:23" x14ac:dyDescent="0.25">
      <c r="A386" s="45">
        <v>89903</v>
      </c>
      <c r="B386" s="13" t="s">
        <v>713</v>
      </c>
      <c r="C386" s="13" t="s">
        <v>1049</v>
      </c>
      <c r="D386" s="13">
        <v>44039.707499999997</v>
      </c>
      <c r="E386" s="13">
        <v>16335176</v>
      </c>
      <c r="F386" s="13">
        <v>1121412352</v>
      </c>
      <c r="G386" s="34">
        <v>1112980134</v>
      </c>
      <c r="H386" s="34">
        <v>1112196767</v>
      </c>
      <c r="I386" s="35">
        <v>-1E-3</v>
      </c>
      <c r="J386" s="13">
        <v>0</v>
      </c>
      <c r="K386" s="13">
        <v>0</v>
      </c>
      <c r="L386" s="13">
        <v>0</v>
      </c>
      <c r="M386" s="13">
        <v>-1E-3</v>
      </c>
      <c r="N386" s="13">
        <v>16903003</v>
      </c>
      <c r="O386" s="13">
        <v>567827</v>
      </c>
      <c r="P386" s="13">
        <v>1121202374</v>
      </c>
      <c r="Q386" s="36">
        <v>0.93</v>
      </c>
      <c r="R386" s="36">
        <v>0.93</v>
      </c>
      <c r="S386" s="36">
        <v>0.91639999999999999</v>
      </c>
      <c r="T386" s="36">
        <v>0.82469999999999999</v>
      </c>
      <c r="U386" s="37">
        <v>0.91639999999999999</v>
      </c>
      <c r="V386" s="36">
        <f t="shared" ref="V386:V449" si="12">MIN(R386,S386)-U386</f>
        <v>0</v>
      </c>
      <c r="W386" s="13">
        <f t="shared" ref="W386:W449" si="13">V386*(P386/100)</f>
        <v>0</v>
      </c>
    </row>
    <row r="387" spans="1:23" x14ac:dyDescent="0.25">
      <c r="A387" s="45">
        <v>89905</v>
      </c>
      <c r="B387" s="13" t="s">
        <v>712</v>
      </c>
      <c r="C387" s="13" t="s">
        <v>1049</v>
      </c>
      <c r="D387" s="13">
        <v>44041.719305555554</v>
      </c>
      <c r="E387" s="13">
        <v>0</v>
      </c>
      <c r="F387" s="13">
        <v>229671735</v>
      </c>
      <c r="G387" s="34">
        <v>228644982</v>
      </c>
      <c r="H387" s="34">
        <v>202972440</v>
      </c>
      <c r="I387" s="35">
        <v>-0.112</v>
      </c>
      <c r="J387" s="13">
        <v>0</v>
      </c>
      <c r="K387" s="13">
        <v>0</v>
      </c>
      <c r="L387" s="13">
        <v>0</v>
      </c>
      <c r="M387" s="13">
        <v>-0.112</v>
      </c>
      <c r="N387" s="13">
        <v>0</v>
      </c>
      <c r="O387" s="13">
        <v>0</v>
      </c>
      <c r="P387" s="13">
        <v>203883908</v>
      </c>
      <c r="Q387" s="36">
        <v>0.93</v>
      </c>
      <c r="R387" s="36">
        <v>0.93</v>
      </c>
      <c r="S387" s="36">
        <v>0.91639999999999999</v>
      </c>
      <c r="T387" s="36">
        <v>0.82469999999999999</v>
      </c>
      <c r="U387" s="37">
        <v>0.91639999999999999</v>
      </c>
      <c r="V387" s="36">
        <f t="shared" si="12"/>
        <v>0</v>
      </c>
      <c r="W387" s="13">
        <f t="shared" si="13"/>
        <v>0</v>
      </c>
    </row>
    <row r="388" spans="1:23" x14ac:dyDescent="0.25">
      <c r="A388" s="45">
        <v>90902</v>
      </c>
      <c r="B388" s="13" t="s">
        <v>711</v>
      </c>
      <c r="C388" s="13" t="s">
        <v>1049</v>
      </c>
      <c r="D388" s="13">
        <v>44036.564849537041</v>
      </c>
      <c r="E388" s="13">
        <v>0</v>
      </c>
      <c r="F388" s="13">
        <v>112189949</v>
      </c>
      <c r="G388" s="34">
        <v>112300120</v>
      </c>
      <c r="H388" s="34">
        <v>91264406</v>
      </c>
      <c r="I388" s="35">
        <v>-0.187</v>
      </c>
      <c r="J388" s="13">
        <v>0</v>
      </c>
      <c r="K388" s="13">
        <v>0</v>
      </c>
      <c r="L388" s="13">
        <v>0</v>
      </c>
      <c r="M388" s="13">
        <v>-0.187</v>
      </c>
      <c r="N388" s="13">
        <v>0</v>
      </c>
      <c r="O388" s="13">
        <v>0</v>
      </c>
      <c r="P388" s="13">
        <v>91174872</v>
      </c>
      <c r="Q388" s="36">
        <v>0.93</v>
      </c>
      <c r="R388" s="36">
        <v>0.93</v>
      </c>
      <c r="S388" s="36">
        <v>0.91639999999999999</v>
      </c>
      <c r="T388" s="36">
        <v>0.82469999999999999</v>
      </c>
      <c r="U388" s="37">
        <v>0.91639999999999999</v>
      </c>
      <c r="V388" s="36">
        <f t="shared" si="12"/>
        <v>0</v>
      </c>
      <c r="W388" s="13">
        <f t="shared" si="13"/>
        <v>0</v>
      </c>
    </row>
    <row r="389" spans="1:23" x14ac:dyDescent="0.25">
      <c r="A389" s="45">
        <v>90903</v>
      </c>
      <c r="B389" s="13" t="s">
        <v>710</v>
      </c>
      <c r="C389" s="13" t="s">
        <v>1049</v>
      </c>
      <c r="D389" s="13">
        <v>44043.57508101852</v>
      </c>
      <c r="E389" s="13">
        <v>0</v>
      </c>
      <c r="F389" s="13">
        <v>105261726</v>
      </c>
      <c r="G389" s="34">
        <v>105261726</v>
      </c>
      <c r="H389" s="34">
        <v>86319709</v>
      </c>
      <c r="I389" s="35">
        <v>-0.18</v>
      </c>
      <c r="J389" s="13">
        <v>0</v>
      </c>
      <c r="K389" s="13">
        <v>0</v>
      </c>
      <c r="L389" s="13">
        <v>0</v>
      </c>
      <c r="M389" s="13">
        <v>-0.18</v>
      </c>
      <c r="N389" s="13">
        <v>0</v>
      </c>
      <c r="O389" s="13">
        <v>0</v>
      </c>
      <c r="P389" s="13">
        <v>86319709</v>
      </c>
      <c r="Q389" s="36">
        <v>0.93</v>
      </c>
      <c r="R389" s="36">
        <v>0.93</v>
      </c>
      <c r="S389" s="36">
        <v>0.91639999999999999</v>
      </c>
      <c r="T389" s="36">
        <v>0.82469999999999999</v>
      </c>
      <c r="U389" s="37">
        <v>0.91639999999999999</v>
      </c>
      <c r="V389" s="36">
        <f t="shared" si="12"/>
        <v>0</v>
      </c>
      <c r="W389" s="13">
        <f t="shared" si="13"/>
        <v>0</v>
      </c>
    </row>
    <row r="390" spans="1:23" x14ac:dyDescent="0.25">
      <c r="A390" s="45">
        <v>90904</v>
      </c>
      <c r="B390" s="13" t="s">
        <v>709</v>
      </c>
      <c r="C390" s="13" t="s">
        <v>1049</v>
      </c>
      <c r="D390" s="13">
        <v>44040.735763888886</v>
      </c>
      <c r="E390" s="13">
        <v>0</v>
      </c>
      <c r="F390" s="13">
        <v>1138372942</v>
      </c>
      <c r="G390" s="34">
        <v>1164703500</v>
      </c>
      <c r="H390" s="34">
        <v>1159545147</v>
      </c>
      <c r="I390" s="35">
        <v>-4.0000000000000001E-3</v>
      </c>
      <c r="J390" s="13">
        <v>0</v>
      </c>
      <c r="K390" s="13">
        <v>0</v>
      </c>
      <c r="L390" s="13">
        <v>0</v>
      </c>
      <c r="M390" s="13">
        <v>-4.0000000000000001E-3</v>
      </c>
      <c r="N390" s="13">
        <v>0</v>
      </c>
      <c r="O390" s="13">
        <v>0</v>
      </c>
      <c r="P390" s="13">
        <v>1133331204</v>
      </c>
      <c r="Q390" s="36">
        <v>0.93</v>
      </c>
      <c r="R390" s="36">
        <v>0.93</v>
      </c>
      <c r="S390" s="36">
        <v>0.91639999999999999</v>
      </c>
      <c r="T390" s="36">
        <v>0.82469999999999999</v>
      </c>
      <c r="U390" s="37">
        <v>0.91639999999999999</v>
      </c>
      <c r="V390" s="36">
        <f t="shared" si="12"/>
        <v>0</v>
      </c>
      <c r="W390" s="13">
        <f t="shared" si="13"/>
        <v>0</v>
      </c>
    </row>
    <row r="391" spans="1:23" x14ac:dyDescent="0.25">
      <c r="A391" s="45">
        <v>90905</v>
      </c>
      <c r="B391" s="13" t="s">
        <v>708</v>
      </c>
      <c r="C391" s="13" t="s">
        <v>1049</v>
      </c>
      <c r="D391" s="13">
        <v>44043.305833333332</v>
      </c>
      <c r="E391" s="13">
        <v>0</v>
      </c>
      <c r="F391" s="13">
        <v>106008666</v>
      </c>
      <c r="G391" s="34">
        <v>106235100</v>
      </c>
      <c r="H391" s="34">
        <v>81860004</v>
      </c>
      <c r="I391" s="35">
        <v>-0.22900000000000001</v>
      </c>
      <c r="J391" s="13">
        <v>0</v>
      </c>
      <c r="K391" s="13">
        <v>0</v>
      </c>
      <c r="L391" s="13">
        <v>0</v>
      </c>
      <c r="M391" s="13">
        <v>-0.22900000000000001</v>
      </c>
      <c r="N391" s="13">
        <v>0</v>
      </c>
      <c r="O391" s="13">
        <v>0</v>
      </c>
      <c r="P391" s="13">
        <v>81685524</v>
      </c>
      <c r="Q391" s="36">
        <v>0.93</v>
      </c>
      <c r="R391" s="36">
        <v>0.93</v>
      </c>
      <c r="S391" s="36">
        <v>0.91639999999999999</v>
      </c>
      <c r="T391" s="36">
        <v>0.82469999999999999</v>
      </c>
      <c r="U391" s="37">
        <v>0.91639999999999999</v>
      </c>
      <c r="V391" s="36">
        <f t="shared" si="12"/>
        <v>0</v>
      </c>
      <c r="W391" s="13">
        <f t="shared" si="13"/>
        <v>0</v>
      </c>
    </row>
    <row r="392" spans="1:23" x14ac:dyDescent="0.25">
      <c r="A392" s="45">
        <v>91901</v>
      </c>
      <c r="B392" s="13" t="s">
        <v>707</v>
      </c>
      <c r="C392" s="13" t="s">
        <v>1049</v>
      </c>
      <c r="D392" s="13">
        <v>44043.305833333332</v>
      </c>
      <c r="E392" s="13">
        <v>0</v>
      </c>
      <c r="F392" s="13">
        <v>299905077</v>
      </c>
      <c r="G392" s="34">
        <v>315815455</v>
      </c>
      <c r="H392" s="34">
        <v>339794787</v>
      </c>
      <c r="I392" s="35">
        <v>7.5999999999999998E-2</v>
      </c>
      <c r="J392" s="13">
        <v>0</v>
      </c>
      <c r="K392" s="13">
        <v>0</v>
      </c>
      <c r="L392" s="13">
        <v>0</v>
      </c>
      <c r="M392" s="13">
        <v>7.5999999999999998E-2</v>
      </c>
      <c r="N392" s="13">
        <v>0</v>
      </c>
      <c r="O392" s="13">
        <v>0</v>
      </c>
      <c r="P392" s="13">
        <v>322676361</v>
      </c>
      <c r="Q392" s="36">
        <v>0.93</v>
      </c>
      <c r="R392" s="36">
        <v>0.88590000000000002</v>
      </c>
      <c r="S392" s="36">
        <v>0.91639999999999999</v>
      </c>
      <c r="T392" s="36">
        <v>0.82469999999999999</v>
      </c>
      <c r="U392" s="37">
        <v>0.88590000000000002</v>
      </c>
      <c r="V392" s="36">
        <f t="shared" si="12"/>
        <v>0</v>
      </c>
      <c r="W392" s="13">
        <f t="shared" si="13"/>
        <v>0</v>
      </c>
    </row>
    <row r="393" spans="1:23" x14ac:dyDescent="0.25">
      <c r="A393" s="45">
        <v>91902</v>
      </c>
      <c r="B393" s="13" t="s">
        <v>706</v>
      </c>
      <c r="C393" s="13" t="s">
        <v>1049</v>
      </c>
      <c r="D393" s="13">
        <v>44041.719305555554</v>
      </c>
      <c r="E393" s="13">
        <v>0</v>
      </c>
      <c r="F393" s="13">
        <v>218238867</v>
      </c>
      <c r="G393" s="34">
        <v>232590563</v>
      </c>
      <c r="H393" s="34">
        <v>255974824</v>
      </c>
      <c r="I393" s="35">
        <v>0.10100000000000001</v>
      </c>
      <c r="J393" s="13">
        <v>0</v>
      </c>
      <c r="K393" s="13">
        <v>0</v>
      </c>
      <c r="L393" s="13">
        <v>0</v>
      </c>
      <c r="M393" s="13">
        <v>0.10100000000000001</v>
      </c>
      <c r="N393" s="13">
        <v>0</v>
      </c>
      <c r="O393" s="13">
        <v>0</v>
      </c>
      <c r="P393" s="13">
        <v>240180233</v>
      </c>
      <c r="Q393" s="36">
        <v>0.93</v>
      </c>
      <c r="R393" s="36">
        <v>0.86609999999999998</v>
      </c>
      <c r="S393" s="36">
        <v>0.91639999999999999</v>
      </c>
      <c r="T393" s="36">
        <v>0.82469999999999999</v>
      </c>
      <c r="U393" s="37">
        <v>0.86609999999999998</v>
      </c>
      <c r="V393" s="36">
        <f t="shared" si="12"/>
        <v>0</v>
      </c>
      <c r="W393" s="13">
        <f t="shared" si="13"/>
        <v>0</v>
      </c>
    </row>
    <row r="394" spans="1:23" x14ac:dyDescent="0.25">
      <c r="A394" s="45">
        <v>91903</v>
      </c>
      <c r="B394" s="13" t="s">
        <v>705</v>
      </c>
      <c r="C394" s="13" t="s">
        <v>1049</v>
      </c>
      <c r="D394" s="13">
        <v>44040.735763888886</v>
      </c>
      <c r="E394" s="13">
        <v>0</v>
      </c>
      <c r="F394" s="13">
        <v>2029053892</v>
      </c>
      <c r="G394" s="34">
        <v>2190773507</v>
      </c>
      <c r="H394" s="34">
        <v>2387747307</v>
      </c>
      <c r="I394" s="35">
        <v>0.09</v>
      </c>
      <c r="J394" s="13">
        <v>0</v>
      </c>
      <c r="K394" s="13">
        <v>0</v>
      </c>
      <c r="L394" s="13">
        <v>0</v>
      </c>
      <c r="M394" s="13">
        <v>0.09</v>
      </c>
      <c r="N394" s="13">
        <v>51086197</v>
      </c>
      <c r="O394" s="13">
        <v>51086197</v>
      </c>
      <c r="P394" s="13">
        <v>2262573578</v>
      </c>
      <c r="Q394" s="36">
        <v>0.93</v>
      </c>
      <c r="R394" s="36">
        <v>0.8548</v>
      </c>
      <c r="S394" s="36">
        <v>0.91639999999999999</v>
      </c>
      <c r="T394" s="36">
        <v>0.82469999999999999</v>
      </c>
      <c r="U394" s="37">
        <v>0.8548</v>
      </c>
      <c r="V394" s="36">
        <f t="shared" si="12"/>
        <v>0</v>
      </c>
      <c r="W394" s="13">
        <f t="shared" si="13"/>
        <v>0</v>
      </c>
    </row>
    <row r="395" spans="1:23" x14ac:dyDescent="0.25">
      <c r="A395" s="45">
        <v>91905</v>
      </c>
      <c r="B395" s="13" t="s">
        <v>704</v>
      </c>
      <c r="C395" s="13" t="s">
        <v>1049</v>
      </c>
      <c r="D395" s="13">
        <v>44036.564849537041</v>
      </c>
      <c r="E395" s="13">
        <v>0</v>
      </c>
      <c r="F395" s="13">
        <v>341559789</v>
      </c>
      <c r="G395" s="34">
        <v>369024546</v>
      </c>
      <c r="H395" s="34">
        <v>396076342</v>
      </c>
      <c r="I395" s="35">
        <v>7.2999999999999995E-2</v>
      </c>
      <c r="J395" s="13">
        <v>0</v>
      </c>
      <c r="K395" s="13">
        <v>0</v>
      </c>
      <c r="L395" s="13">
        <v>0</v>
      </c>
      <c r="M395" s="13">
        <v>7.2999999999999995E-2</v>
      </c>
      <c r="N395" s="13">
        <v>0</v>
      </c>
      <c r="O395" s="13">
        <v>0</v>
      </c>
      <c r="P395" s="13">
        <v>366598247</v>
      </c>
      <c r="Q395" s="36">
        <v>0.93</v>
      </c>
      <c r="R395" s="36">
        <v>0.8881</v>
      </c>
      <c r="S395" s="36">
        <v>0.91639999999999999</v>
      </c>
      <c r="T395" s="36">
        <v>0.82469999999999999</v>
      </c>
      <c r="U395" s="37">
        <v>0.8881</v>
      </c>
      <c r="V395" s="36">
        <f t="shared" si="12"/>
        <v>0</v>
      </c>
      <c r="W395" s="13">
        <f t="shared" si="13"/>
        <v>0</v>
      </c>
    </row>
    <row r="396" spans="1:23" x14ac:dyDescent="0.25">
      <c r="A396" s="45">
        <v>91906</v>
      </c>
      <c r="B396" s="13" t="s">
        <v>703</v>
      </c>
      <c r="C396" s="13" t="s">
        <v>1049</v>
      </c>
      <c r="D396" s="13">
        <v>44041.719305555554</v>
      </c>
      <c r="E396" s="13">
        <v>0</v>
      </c>
      <c r="F396" s="13">
        <v>3507611856</v>
      </c>
      <c r="G396" s="34">
        <v>3675348475</v>
      </c>
      <c r="H396" s="34">
        <v>4101770847</v>
      </c>
      <c r="I396" s="35">
        <v>0.11600000000000001</v>
      </c>
      <c r="J396" s="13">
        <v>0</v>
      </c>
      <c r="K396" s="13">
        <v>0</v>
      </c>
      <c r="L396" s="13">
        <v>0</v>
      </c>
      <c r="M396" s="13">
        <v>0.11600000000000001</v>
      </c>
      <c r="N396" s="13">
        <v>7701085</v>
      </c>
      <c r="O396" s="13">
        <v>7701085</v>
      </c>
      <c r="P396" s="13">
        <v>3922274125</v>
      </c>
      <c r="Q396" s="36">
        <v>0.93</v>
      </c>
      <c r="R396" s="36">
        <v>0.85240000000000005</v>
      </c>
      <c r="S396" s="36">
        <v>0.91639999999999999</v>
      </c>
      <c r="T396" s="36">
        <v>0.82469999999999999</v>
      </c>
      <c r="U396" s="37">
        <v>0.85240000000000005</v>
      </c>
      <c r="V396" s="36">
        <f t="shared" si="12"/>
        <v>0</v>
      </c>
      <c r="W396" s="13">
        <f t="shared" si="13"/>
        <v>0</v>
      </c>
    </row>
    <row r="397" spans="1:23" x14ac:dyDescent="0.25">
      <c r="A397" s="45">
        <v>91907</v>
      </c>
      <c r="B397" s="13" t="s">
        <v>702</v>
      </c>
      <c r="C397" s="13" t="s">
        <v>1049</v>
      </c>
      <c r="D397" s="13">
        <v>44036.564849537041</v>
      </c>
      <c r="E397" s="13">
        <v>0</v>
      </c>
      <c r="F397" s="13">
        <v>124913239</v>
      </c>
      <c r="G397" s="34">
        <v>132255583</v>
      </c>
      <c r="H397" s="34">
        <v>143292404</v>
      </c>
      <c r="I397" s="35">
        <v>8.3000000000000004E-2</v>
      </c>
      <c r="J397" s="13">
        <v>0</v>
      </c>
      <c r="K397" s="13">
        <v>0</v>
      </c>
      <c r="L397" s="13">
        <v>0</v>
      </c>
      <c r="M397" s="13">
        <v>8.3000000000000004E-2</v>
      </c>
      <c r="N397" s="13">
        <v>0</v>
      </c>
      <c r="O397" s="13">
        <v>0</v>
      </c>
      <c r="P397" s="13">
        <v>135337336</v>
      </c>
      <c r="Q397" s="36">
        <v>0.93</v>
      </c>
      <c r="R397" s="36">
        <v>0.87980000000000003</v>
      </c>
      <c r="S397" s="36">
        <v>0.91639999999999999</v>
      </c>
      <c r="T397" s="36">
        <v>0.82469999999999999</v>
      </c>
      <c r="U397" s="37">
        <v>0.87980000000000003</v>
      </c>
      <c r="V397" s="36">
        <f t="shared" si="12"/>
        <v>0</v>
      </c>
      <c r="W397" s="13">
        <f t="shared" si="13"/>
        <v>0</v>
      </c>
    </row>
    <row r="398" spans="1:23" x14ac:dyDescent="0.25">
      <c r="A398" s="45">
        <v>91908</v>
      </c>
      <c r="B398" s="13" t="s">
        <v>701</v>
      </c>
      <c r="C398" s="13" t="s">
        <v>1049</v>
      </c>
      <c r="D398" s="13">
        <v>44039.707499999997</v>
      </c>
      <c r="E398" s="13">
        <v>0</v>
      </c>
      <c r="F398" s="13">
        <v>788266801</v>
      </c>
      <c r="G398" s="34">
        <v>841369737</v>
      </c>
      <c r="H398" s="34">
        <v>950098129</v>
      </c>
      <c r="I398" s="35">
        <v>0.129</v>
      </c>
      <c r="J398" s="13">
        <v>0</v>
      </c>
      <c r="K398" s="13">
        <v>0</v>
      </c>
      <c r="L398" s="13">
        <v>0</v>
      </c>
      <c r="M398" s="13">
        <v>0.129</v>
      </c>
      <c r="N398" s="13">
        <v>0</v>
      </c>
      <c r="O398" s="13">
        <v>0</v>
      </c>
      <c r="P398" s="13">
        <v>890132815</v>
      </c>
      <c r="Q398" s="36">
        <v>0.93</v>
      </c>
      <c r="R398" s="36">
        <v>0.84409999999999996</v>
      </c>
      <c r="S398" s="36">
        <v>0.91639999999999999</v>
      </c>
      <c r="T398" s="36">
        <v>0.82469999999999999</v>
      </c>
      <c r="U398" s="37">
        <v>0.84409999999999996</v>
      </c>
      <c r="V398" s="36">
        <f t="shared" si="12"/>
        <v>0</v>
      </c>
      <c r="W398" s="13">
        <f t="shared" si="13"/>
        <v>0</v>
      </c>
    </row>
    <row r="399" spans="1:23" x14ac:dyDescent="0.25">
      <c r="A399" s="45">
        <v>91909</v>
      </c>
      <c r="B399" s="13" t="s">
        <v>700</v>
      </c>
      <c r="C399" s="13" t="s">
        <v>1049</v>
      </c>
      <c r="D399" s="13">
        <v>44043.530173611114</v>
      </c>
      <c r="E399" s="13">
        <v>0</v>
      </c>
      <c r="F399" s="13">
        <v>885275989</v>
      </c>
      <c r="G399" s="34">
        <v>933264445</v>
      </c>
      <c r="H399" s="34">
        <v>968626079</v>
      </c>
      <c r="I399" s="35">
        <v>3.7999999999999999E-2</v>
      </c>
      <c r="J399" s="13">
        <v>0</v>
      </c>
      <c r="K399" s="13">
        <v>0</v>
      </c>
      <c r="L399" s="13">
        <v>0</v>
      </c>
      <c r="M399" s="13">
        <v>3.7999999999999999E-2</v>
      </c>
      <c r="N399" s="13">
        <v>0</v>
      </c>
      <c r="O399" s="13">
        <v>0</v>
      </c>
      <c r="P399" s="13">
        <v>918819328</v>
      </c>
      <c r="Q399" s="36">
        <v>0.93</v>
      </c>
      <c r="R399" s="36">
        <v>0.91839999999999999</v>
      </c>
      <c r="S399" s="36">
        <v>0.91639999999999999</v>
      </c>
      <c r="T399" s="36">
        <v>0.82469999999999999</v>
      </c>
      <c r="U399" s="37">
        <v>0.91639999999999999</v>
      </c>
      <c r="V399" s="36">
        <f t="shared" si="12"/>
        <v>0</v>
      </c>
      <c r="W399" s="13">
        <f t="shared" si="13"/>
        <v>0</v>
      </c>
    </row>
    <row r="400" spans="1:23" x14ac:dyDescent="0.25">
      <c r="A400" s="45">
        <v>91910</v>
      </c>
      <c r="B400" s="13" t="s">
        <v>699</v>
      </c>
      <c r="C400" s="13" t="s">
        <v>1049</v>
      </c>
      <c r="D400" s="13">
        <v>44040.735763888886</v>
      </c>
      <c r="E400" s="13">
        <v>0</v>
      </c>
      <c r="F400" s="13">
        <v>327497808</v>
      </c>
      <c r="G400" s="34">
        <v>344300152</v>
      </c>
      <c r="H400" s="34">
        <v>378027817</v>
      </c>
      <c r="I400" s="35">
        <v>9.8000000000000004E-2</v>
      </c>
      <c r="J400" s="13">
        <v>0</v>
      </c>
      <c r="K400" s="13">
        <v>0</v>
      </c>
      <c r="L400" s="13">
        <v>0</v>
      </c>
      <c r="M400" s="13">
        <v>9.8000000000000004E-2</v>
      </c>
      <c r="N400" s="13">
        <v>0</v>
      </c>
      <c r="O400" s="13">
        <v>0</v>
      </c>
      <c r="P400" s="13">
        <v>359579514</v>
      </c>
      <c r="Q400" s="36">
        <v>0.93</v>
      </c>
      <c r="R400" s="36">
        <v>0.86819999999999997</v>
      </c>
      <c r="S400" s="36">
        <v>0.91639999999999999</v>
      </c>
      <c r="T400" s="36">
        <v>0.82469999999999999</v>
      </c>
      <c r="U400" s="37">
        <v>0.86819999999999997</v>
      </c>
      <c r="V400" s="36">
        <f t="shared" si="12"/>
        <v>0</v>
      </c>
      <c r="W400" s="13">
        <f t="shared" si="13"/>
        <v>0</v>
      </c>
    </row>
    <row r="401" spans="1:23" x14ac:dyDescent="0.25">
      <c r="A401" s="45">
        <v>91913</v>
      </c>
      <c r="B401" s="13" t="s">
        <v>698</v>
      </c>
      <c r="C401" s="13" t="s">
        <v>1049</v>
      </c>
      <c r="D401" s="13">
        <v>44039.359756944446</v>
      </c>
      <c r="E401" s="13">
        <v>0</v>
      </c>
      <c r="F401" s="13">
        <v>997061152</v>
      </c>
      <c r="G401" s="34">
        <v>1065240942</v>
      </c>
      <c r="H401" s="34">
        <v>1126970795</v>
      </c>
      <c r="I401" s="35">
        <v>5.8000000000000003E-2</v>
      </c>
      <c r="J401" s="13">
        <v>0</v>
      </c>
      <c r="K401" s="13">
        <v>0</v>
      </c>
      <c r="L401" s="13">
        <v>0</v>
      </c>
      <c r="M401" s="13">
        <v>5.8000000000000003E-2</v>
      </c>
      <c r="N401" s="13">
        <v>2871262</v>
      </c>
      <c r="O401" s="13">
        <v>2871262</v>
      </c>
      <c r="P401" s="13">
        <v>1057711303</v>
      </c>
      <c r="Q401" s="36">
        <v>0.93</v>
      </c>
      <c r="R401" s="36">
        <v>0.89849999999999997</v>
      </c>
      <c r="S401" s="36">
        <v>0.91639999999999999</v>
      </c>
      <c r="T401" s="36">
        <v>0.82469999999999999</v>
      </c>
      <c r="U401" s="37">
        <v>0.89849999999999997</v>
      </c>
      <c r="V401" s="36">
        <f t="shared" si="12"/>
        <v>0</v>
      </c>
      <c r="W401" s="13">
        <f t="shared" si="13"/>
        <v>0</v>
      </c>
    </row>
    <row r="402" spans="1:23" x14ac:dyDescent="0.25">
      <c r="A402" s="45">
        <v>91914</v>
      </c>
      <c r="B402" s="13" t="s">
        <v>697</v>
      </c>
      <c r="C402" s="13" t="s">
        <v>1049</v>
      </c>
      <c r="D402" s="13">
        <v>44057.642569444448</v>
      </c>
      <c r="E402" s="13">
        <v>0</v>
      </c>
      <c r="F402" s="13">
        <v>467807654</v>
      </c>
      <c r="G402" s="34">
        <v>503360318</v>
      </c>
      <c r="H402" s="34">
        <v>526591599</v>
      </c>
      <c r="I402" s="35">
        <v>4.5999999999999999E-2</v>
      </c>
      <c r="J402" s="13">
        <v>0</v>
      </c>
      <c r="K402" s="13">
        <v>0</v>
      </c>
      <c r="L402" s="13">
        <v>0</v>
      </c>
      <c r="M402" s="13">
        <v>4.5999999999999999E-2</v>
      </c>
      <c r="N402" s="13">
        <v>0</v>
      </c>
      <c r="O402" s="13">
        <v>0</v>
      </c>
      <c r="P402" s="13">
        <v>489398095</v>
      </c>
      <c r="Q402" s="36">
        <v>0.93</v>
      </c>
      <c r="R402" s="36">
        <v>0.91110000000000002</v>
      </c>
      <c r="S402" s="36">
        <v>0.91639999999999999</v>
      </c>
      <c r="T402" s="36">
        <v>0.82469999999999999</v>
      </c>
      <c r="U402" s="37">
        <v>0.91110000000000002</v>
      </c>
      <c r="V402" s="36">
        <f t="shared" si="12"/>
        <v>0</v>
      </c>
      <c r="W402" s="13">
        <f t="shared" si="13"/>
        <v>0</v>
      </c>
    </row>
    <row r="403" spans="1:23" x14ac:dyDescent="0.25">
      <c r="A403" s="45">
        <v>91917</v>
      </c>
      <c r="B403" s="13" t="s">
        <v>696</v>
      </c>
      <c r="C403" s="13" t="s">
        <v>1049</v>
      </c>
      <c r="D403" s="13">
        <v>44043.537268518521</v>
      </c>
      <c r="E403" s="13">
        <v>0</v>
      </c>
      <c r="F403" s="13">
        <v>396509349</v>
      </c>
      <c r="G403" s="34">
        <v>413642967</v>
      </c>
      <c r="H403" s="34">
        <v>428183550</v>
      </c>
      <c r="I403" s="35">
        <v>3.5000000000000003E-2</v>
      </c>
      <c r="J403" s="13">
        <v>0</v>
      </c>
      <c r="K403" s="13">
        <v>0</v>
      </c>
      <c r="L403" s="13">
        <v>0</v>
      </c>
      <c r="M403" s="13">
        <v>3.5000000000000003E-2</v>
      </c>
      <c r="N403" s="13">
        <v>0</v>
      </c>
      <c r="O403" s="13">
        <v>0</v>
      </c>
      <c r="P403" s="13">
        <v>410447643</v>
      </c>
      <c r="Q403" s="36">
        <v>0.93</v>
      </c>
      <c r="R403" s="36">
        <v>0.92079999999999995</v>
      </c>
      <c r="S403" s="36">
        <v>0.91639999999999999</v>
      </c>
      <c r="T403" s="36">
        <v>0.82469999999999999</v>
      </c>
      <c r="U403" s="37">
        <v>0.91639999999999999</v>
      </c>
      <c r="V403" s="36">
        <f t="shared" si="12"/>
        <v>0</v>
      </c>
      <c r="W403" s="13">
        <f t="shared" si="13"/>
        <v>0</v>
      </c>
    </row>
    <row r="404" spans="1:23" x14ac:dyDescent="0.25">
      <c r="A404" s="45">
        <v>92901</v>
      </c>
      <c r="B404" s="13" t="s">
        <v>694</v>
      </c>
      <c r="C404" s="13" t="s">
        <v>1049</v>
      </c>
      <c r="D404" s="13">
        <v>44044.309479166666</v>
      </c>
      <c r="E404" s="13">
        <v>55575458</v>
      </c>
      <c r="F404" s="13">
        <v>570008387</v>
      </c>
      <c r="G404" s="34">
        <v>539722972</v>
      </c>
      <c r="H404" s="34">
        <v>570763922</v>
      </c>
      <c r="I404" s="35">
        <v>5.8000000000000003E-2</v>
      </c>
      <c r="J404" s="13">
        <v>52240441</v>
      </c>
      <c r="K404" s="13">
        <v>0</v>
      </c>
      <c r="L404" s="13">
        <v>52240441</v>
      </c>
      <c r="M404" s="13">
        <v>-3.5999999999999997E-2</v>
      </c>
      <c r="N404" s="13">
        <v>55649122</v>
      </c>
      <c r="O404" s="13">
        <v>73664</v>
      </c>
      <c r="P404" s="13">
        <v>599668501</v>
      </c>
      <c r="Q404" s="36">
        <v>0.93</v>
      </c>
      <c r="R404" s="36">
        <v>0.93</v>
      </c>
      <c r="S404" s="36">
        <v>0.91639999999999999</v>
      </c>
      <c r="T404" s="36">
        <v>0.82469999999999999</v>
      </c>
      <c r="U404" s="37">
        <v>0.91639999999999999</v>
      </c>
      <c r="V404" s="36">
        <f t="shared" si="12"/>
        <v>0</v>
      </c>
      <c r="W404" s="13">
        <f t="shared" si="13"/>
        <v>0</v>
      </c>
    </row>
    <row r="405" spans="1:23" x14ac:dyDescent="0.25">
      <c r="A405" s="45">
        <v>92902</v>
      </c>
      <c r="B405" s="13" t="s">
        <v>693</v>
      </c>
      <c r="C405" s="13" t="s">
        <v>1049</v>
      </c>
      <c r="D405" s="13">
        <v>44036.564849537041</v>
      </c>
      <c r="E405" s="13">
        <v>0</v>
      </c>
      <c r="F405" s="13">
        <v>1741057305</v>
      </c>
      <c r="G405" s="34">
        <v>1815161200</v>
      </c>
      <c r="H405" s="34">
        <v>1755170530</v>
      </c>
      <c r="I405" s="35">
        <v>-3.3000000000000002E-2</v>
      </c>
      <c r="J405" s="13">
        <v>0</v>
      </c>
      <c r="K405" s="13">
        <v>0</v>
      </c>
      <c r="L405" s="13">
        <v>0</v>
      </c>
      <c r="M405" s="13">
        <v>-3.3000000000000002E-2</v>
      </c>
      <c r="N405" s="13">
        <v>0</v>
      </c>
      <c r="O405" s="13">
        <v>0</v>
      </c>
      <c r="P405" s="13">
        <v>1683515752</v>
      </c>
      <c r="Q405" s="36">
        <v>0.93</v>
      </c>
      <c r="R405" s="36">
        <v>0.93</v>
      </c>
      <c r="S405" s="36">
        <v>0.91639999999999999</v>
      </c>
      <c r="T405" s="36">
        <v>0.82469999999999999</v>
      </c>
      <c r="U405" s="37">
        <v>0.91639999999999999</v>
      </c>
      <c r="V405" s="36">
        <f t="shared" si="12"/>
        <v>0</v>
      </c>
      <c r="W405" s="13">
        <f t="shared" si="13"/>
        <v>0</v>
      </c>
    </row>
    <row r="406" spans="1:23" x14ac:dyDescent="0.25">
      <c r="A406" s="45">
        <v>92903</v>
      </c>
      <c r="B406" s="13" t="s">
        <v>692</v>
      </c>
      <c r="C406" s="13" t="s">
        <v>1049</v>
      </c>
      <c r="D406" s="13">
        <v>44039.707499999997</v>
      </c>
      <c r="E406" s="13">
        <v>0</v>
      </c>
      <c r="F406" s="13">
        <v>4530387716</v>
      </c>
      <c r="G406" s="34">
        <v>4695100568</v>
      </c>
      <c r="H406" s="34">
        <v>4836230761</v>
      </c>
      <c r="I406" s="35">
        <v>0.03</v>
      </c>
      <c r="J406" s="13">
        <v>0</v>
      </c>
      <c r="K406" s="13">
        <v>0</v>
      </c>
      <c r="L406" s="13">
        <v>0</v>
      </c>
      <c r="M406" s="13">
        <v>0.03</v>
      </c>
      <c r="N406" s="13">
        <v>0</v>
      </c>
      <c r="O406" s="13">
        <v>0</v>
      </c>
      <c r="P406" s="13">
        <v>4666566800</v>
      </c>
      <c r="Q406" s="36">
        <v>0.93</v>
      </c>
      <c r="R406" s="36">
        <v>0.9254</v>
      </c>
      <c r="S406" s="36">
        <v>0.91639999999999999</v>
      </c>
      <c r="T406" s="36">
        <v>0.82469999999999999</v>
      </c>
      <c r="U406" s="37">
        <v>0.91639999999999999</v>
      </c>
      <c r="V406" s="36">
        <f t="shared" si="12"/>
        <v>0</v>
      </c>
      <c r="W406" s="13">
        <f t="shared" si="13"/>
        <v>0</v>
      </c>
    </row>
    <row r="407" spans="1:23" x14ac:dyDescent="0.25">
      <c r="A407" s="45">
        <v>92904</v>
      </c>
      <c r="B407" s="13" t="s">
        <v>691</v>
      </c>
      <c r="C407" s="13" t="s">
        <v>1049</v>
      </c>
      <c r="D407" s="13">
        <v>44039.707499999997</v>
      </c>
      <c r="E407" s="13">
        <v>156324290</v>
      </c>
      <c r="F407" s="13">
        <v>1647522933</v>
      </c>
      <c r="G407" s="34">
        <v>1602184030</v>
      </c>
      <c r="H407" s="34">
        <v>1599585053</v>
      </c>
      <c r="I407" s="35">
        <v>-2E-3</v>
      </c>
      <c r="J407" s="13">
        <v>0</v>
      </c>
      <c r="K407" s="13">
        <v>0</v>
      </c>
      <c r="L407" s="13">
        <v>0</v>
      </c>
      <c r="M407" s="13">
        <v>-2E-3</v>
      </c>
      <c r="N407" s="13">
        <v>157172184</v>
      </c>
      <c r="O407" s="13">
        <v>847894</v>
      </c>
      <c r="P407" s="13">
        <v>1645951885</v>
      </c>
      <c r="Q407" s="36">
        <v>0.93</v>
      </c>
      <c r="R407" s="36">
        <v>0.93</v>
      </c>
      <c r="S407" s="36">
        <v>0.91639999999999999</v>
      </c>
      <c r="T407" s="36">
        <v>0.82469999999999999</v>
      </c>
      <c r="U407" s="37">
        <v>0.91639999999999999</v>
      </c>
      <c r="V407" s="36">
        <f t="shared" si="12"/>
        <v>0</v>
      </c>
      <c r="W407" s="13">
        <f t="shared" si="13"/>
        <v>0</v>
      </c>
    </row>
    <row r="408" spans="1:23" x14ac:dyDescent="0.25">
      <c r="A408" s="45">
        <v>92906</v>
      </c>
      <c r="B408" s="13" t="s">
        <v>690</v>
      </c>
      <c r="C408" s="13" t="s">
        <v>1049</v>
      </c>
      <c r="D408" s="13">
        <v>44036.564849537041</v>
      </c>
      <c r="E408" s="13">
        <v>44728576</v>
      </c>
      <c r="F408" s="13">
        <v>440125942</v>
      </c>
      <c r="G408" s="34">
        <v>384300741</v>
      </c>
      <c r="H408" s="34">
        <v>378823974</v>
      </c>
      <c r="I408" s="35">
        <v>-1.4E-2</v>
      </c>
      <c r="J408" s="13">
        <v>0</v>
      </c>
      <c r="K408" s="13">
        <v>0</v>
      </c>
      <c r="L408" s="13">
        <v>0</v>
      </c>
      <c r="M408" s="13">
        <v>-1.4E-2</v>
      </c>
      <c r="N408" s="13">
        <v>46615084</v>
      </c>
      <c r="O408" s="13">
        <v>1886508</v>
      </c>
      <c r="P408" s="13">
        <v>436377542</v>
      </c>
      <c r="Q408" s="36">
        <v>0.93</v>
      </c>
      <c r="R408" s="36">
        <v>0.93</v>
      </c>
      <c r="S408" s="36">
        <v>0.91639999999999999</v>
      </c>
      <c r="T408" s="36">
        <v>0.82469999999999999</v>
      </c>
      <c r="U408" s="37">
        <v>0.91639999999999999</v>
      </c>
      <c r="V408" s="36">
        <f t="shared" si="12"/>
        <v>0</v>
      </c>
      <c r="W408" s="13">
        <f t="shared" si="13"/>
        <v>0</v>
      </c>
    </row>
    <row r="409" spans="1:23" x14ac:dyDescent="0.25">
      <c r="A409" s="45">
        <v>92907</v>
      </c>
      <c r="B409" s="13" t="s">
        <v>689</v>
      </c>
      <c r="C409" s="13" t="s">
        <v>1049</v>
      </c>
      <c r="D409" s="13">
        <v>44042.595393518517</v>
      </c>
      <c r="E409" s="13">
        <v>64799264</v>
      </c>
      <c r="F409" s="13">
        <v>547477687</v>
      </c>
      <c r="G409" s="34">
        <v>514066980</v>
      </c>
      <c r="H409" s="34">
        <v>535595782</v>
      </c>
      <c r="I409" s="35">
        <v>4.2000000000000003E-2</v>
      </c>
      <c r="J409" s="13">
        <v>0</v>
      </c>
      <c r="K409" s="13">
        <v>0</v>
      </c>
      <c r="L409" s="13">
        <v>0</v>
      </c>
      <c r="M409" s="13">
        <v>4.2000000000000003E-2</v>
      </c>
      <c r="N409" s="13">
        <v>67232785</v>
      </c>
      <c r="O409" s="13">
        <v>2433521</v>
      </c>
      <c r="P409" s="13">
        <v>570125477</v>
      </c>
      <c r="Q409" s="36">
        <v>0.93</v>
      </c>
      <c r="R409" s="36">
        <v>0.9153</v>
      </c>
      <c r="S409" s="36">
        <v>0.91639999999999999</v>
      </c>
      <c r="T409" s="36">
        <v>0.82469999999999999</v>
      </c>
      <c r="U409" s="37">
        <v>0.9153</v>
      </c>
      <c r="V409" s="36">
        <f t="shared" si="12"/>
        <v>0</v>
      </c>
      <c r="W409" s="13">
        <f t="shared" si="13"/>
        <v>0</v>
      </c>
    </row>
    <row r="410" spans="1:23" x14ac:dyDescent="0.25">
      <c r="A410" s="45">
        <v>92908</v>
      </c>
      <c r="B410" s="13" t="s">
        <v>688</v>
      </c>
      <c r="C410" s="13" t="s">
        <v>1049</v>
      </c>
      <c r="D410" s="13">
        <v>44040.735763888886</v>
      </c>
      <c r="E410" s="13">
        <v>46429102</v>
      </c>
      <c r="F410" s="13">
        <v>378371682</v>
      </c>
      <c r="G410" s="34">
        <v>325847295</v>
      </c>
      <c r="H410" s="34">
        <v>332559193</v>
      </c>
      <c r="I410" s="35">
        <v>2.1000000000000001E-2</v>
      </c>
      <c r="J410" s="13">
        <v>0</v>
      </c>
      <c r="K410" s="13">
        <v>0</v>
      </c>
      <c r="L410" s="13">
        <v>0</v>
      </c>
      <c r="M410" s="13">
        <v>2.1000000000000001E-2</v>
      </c>
      <c r="N410" s="13">
        <v>48346359</v>
      </c>
      <c r="O410" s="13">
        <v>1917257</v>
      </c>
      <c r="P410" s="13">
        <v>387126389</v>
      </c>
      <c r="Q410" s="36">
        <v>0.93</v>
      </c>
      <c r="R410" s="36">
        <v>0.93</v>
      </c>
      <c r="S410" s="36">
        <v>0.91639999999999999</v>
      </c>
      <c r="T410" s="36">
        <v>0.82469999999999999</v>
      </c>
      <c r="U410" s="37">
        <v>0.91639999999999999</v>
      </c>
      <c r="V410" s="36">
        <f t="shared" si="12"/>
        <v>0</v>
      </c>
      <c r="W410" s="13">
        <f t="shared" si="13"/>
        <v>0</v>
      </c>
    </row>
    <row r="411" spans="1:23" x14ac:dyDescent="0.25">
      <c r="A411" s="45">
        <v>93901</v>
      </c>
      <c r="B411" s="13" t="s">
        <v>687</v>
      </c>
      <c r="C411" s="13" t="s">
        <v>1049</v>
      </c>
      <c r="D411" s="13">
        <v>44036.564849537041</v>
      </c>
      <c r="E411" s="13">
        <v>0</v>
      </c>
      <c r="F411" s="13">
        <v>706602252</v>
      </c>
      <c r="G411" s="34">
        <v>678425773</v>
      </c>
      <c r="H411" s="34">
        <v>762615677</v>
      </c>
      <c r="I411" s="35">
        <v>0.124</v>
      </c>
      <c r="J411" s="13">
        <v>0</v>
      </c>
      <c r="K411" s="13">
        <v>0</v>
      </c>
      <c r="L411" s="13">
        <v>0</v>
      </c>
      <c r="M411" s="13">
        <v>0.124</v>
      </c>
      <c r="N411" s="13">
        <v>0</v>
      </c>
      <c r="O411" s="13">
        <v>0</v>
      </c>
      <c r="P411" s="13">
        <v>794288743</v>
      </c>
      <c r="Q411" s="36">
        <v>0.93</v>
      </c>
      <c r="R411" s="36">
        <v>0.84799999999999998</v>
      </c>
      <c r="S411" s="36">
        <v>0.91639999999999999</v>
      </c>
      <c r="T411" s="36">
        <v>0.82469999999999999</v>
      </c>
      <c r="U411" s="37">
        <v>0.84799999999999998</v>
      </c>
      <c r="V411" s="36">
        <f t="shared" si="12"/>
        <v>0</v>
      </c>
      <c r="W411" s="13">
        <f t="shared" si="13"/>
        <v>0</v>
      </c>
    </row>
    <row r="412" spans="1:23" x14ac:dyDescent="0.25">
      <c r="A412" s="45">
        <v>93903</v>
      </c>
      <c r="B412" s="13" t="s">
        <v>686</v>
      </c>
      <c r="C412" s="13" t="s">
        <v>1049</v>
      </c>
      <c r="D412" s="13">
        <v>44044.375393518516</v>
      </c>
      <c r="E412" s="13">
        <v>0</v>
      </c>
      <c r="F412" s="13">
        <v>382366262</v>
      </c>
      <c r="G412" s="34">
        <v>371884732</v>
      </c>
      <c r="H412" s="34">
        <v>396569708</v>
      </c>
      <c r="I412" s="35">
        <v>6.6000000000000003E-2</v>
      </c>
      <c r="J412" s="13">
        <v>0</v>
      </c>
      <c r="K412" s="13">
        <v>0</v>
      </c>
      <c r="L412" s="13">
        <v>0</v>
      </c>
      <c r="M412" s="13">
        <v>6.6000000000000003E-2</v>
      </c>
      <c r="N412" s="13">
        <v>0</v>
      </c>
      <c r="O412" s="13">
        <v>0</v>
      </c>
      <c r="P412" s="13">
        <v>407746981</v>
      </c>
      <c r="Q412" s="36">
        <v>0.93</v>
      </c>
      <c r="R412" s="36">
        <v>0.89390000000000003</v>
      </c>
      <c r="S412" s="36">
        <v>0.91639999999999999</v>
      </c>
      <c r="T412" s="36">
        <v>0.82469999999999999</v>
      </c>
      <c r="U412" s="37">
        <v>0.89390000000000003</v>
      </c>
      <c r="V412" s="36">
        <f t="shared" si="12"/>
        <v>0</v>
      </c>
      <c r="W412" s="13">
        <f t="shared" si="13"/>
        <v>0</v>
      </c>
    </row>
    <row r="413" spans="1:23" x14ac:dyDescent="0.25">
      <c r="A413" s="45">
        <v>93904</v>
      </c>
      <c r="B413" s="13" t="s">
        <v>685</v>
      </c>
      <c r="C413" s="13" t="s">
        <v>1049</v>
      </c>
      <c r="D413" s="13">
        <v>44041.719305555554</v>
      </c>
      <c r="E413" s="13">
        <v>128410296</v>
      </c>
      <c r="F413" s="13">
        <v>1859023435</v>
      </c>
      <c r="G413" s="34">
        <v>1871787696</v>
      </c>
      <c r="H413" s="34">
        <v>1973022910</v>
      </c>
      <c r="I413" s="35">
        <v>5.3999999999999999E-2</v>
      </c>
      <c r="J413" s="13">
        <v>0</v>
      </c>
      <c r="K413" s="13">
        <v>0</v>
      </c>
      <c r="L413" s="13">
        <v>0</v>
      </c>
      <c r="M413" s="13">
        <v>5.3999999999999999E-2</v>
      </c>
      <c r="N413" s="13">
        <v>0</v>
      </c>
      <c r="O413" s="13">
        <v>-128410296</v>
      </c>
      <c r="P413" s="13">
        <v>1824212959</v>
      </c>
      <c r="Q413" s="36">
        <v>0.93</v>
      </c>
      <c r="R413" s="36">
        <v>0.93</v>
      </c>
      <c r="S413" s="36">
        <v>0.91639999999999999</v>
      </c>
      <c r="T413" s="36">
        <v>0.82469999999999999</v>
      </c>
      <c r="U413" s="37">
        <v>0.91639999999999999</v>
      </c>
      <c r="V413" s="36">
        <f t="shared" si="12"/>
        <v>0</v>
      </c>
      <c r="W413" s="13">
        <f t="shared" si="13"/>
        <v>0</v>
      </c>
    </row>
    <row r="414" spans="1:23" x14ac:dyDescent="0.25">
      <c r="A414" s="45">
        <v>93905</v>
      </c>
      <c r="B414" s="13" t="s">
        <v>684</v>
      </c>
      <c r="C414" s="13" t="s">
        <v>1049</v>
      </c>
      <c r="D414" s="13">
        <v>44057.642187500001</v>
      </c>
      <c r="E414" s="13">
        <v>0</v>
      </c>
      <c r="F414" s="13">
        <v>173108806</v>
      </c>
      <c r="G414" s="34">
        <v>183031885</v>
      </c>
      <c r="H414" s="34">
        <v>193004078</v>
      </c>
      <c r="I414" s="35">
        <v>5.3999999999999999E-2</v>
      </c>
      <c r="J414" s="13">
        <v>0</v>
      </c>
      <c r="K414" s="13">
        <v>0</v>
      </c>
      <c r="L414" s="13">
        <v>0</v>
      </c>
      <c r="M414" s="13">
        <v>5.3999999999999999E-2</v>
      </c>
      <c r="N414" s="13">
        <v>0</v>
      </c>
      <c r="O414" s="13">
        <v>0</v>
      </c>
      <c r="P414" s="13">
        <v>182540356</v>
      </c>
      <c r="Q414" s="36">
        <v>0.93</v>
      </c>
      <c r="R414" s="36">
        <v>0.90390000000000004</v>
      </c>
      <c r="S414" s="36">
        <v>0.91639999999999999</v>
      </c>
      <c r="T414" s="36">
        <v>0.82469999999999999</v>
      </c>
      <c r="U414" s="37">
        <v>0.90390000000000004</v>
      </c>
      <c r="V414" s="36">
        <f t="shared" si="12"/>
        <v>0</v>
      </c>
      <c r="W414" s="13">
        <f t="shared" si="13"/>
        <v>0</v>
      </c>
    </row>
    <row r="415" spans="1:23" x14ac:dyDescent="0.25">
      <c r="A415" s="45">
        <v>94901</v>
      </c>
      <c r="B415" s="13" t="s">
        <v>683</v>
      </c>
      <c r="C415" s="13" t="s">
        <v>1049</v>
      </c>
      <c r="D415" s="13">
        <v>44040.735763888886</v>
      </c>
      <c r="E415" s="13">
        <v>0</v>
      </c>
      <c r="F415" s="13">
        <v>3535617479</v>
      </c>
      <c r="G415" s="34">
        <v>3811942010</v>
      </c>
      <c r="H415" s="34">
        <v>3973417843</v>
      </c>
      <c r="I415" s="35">
        <v>4.2000000000000003E-2</v>
      </c>
      <c r="J415" s="13">
        <v>209905099</v>
      </c>
      <c r="K415" s="13">
        <v>0</v>
      </c>
      <c r="L415" s="13">
        <v>209905099</v>
      </c>
      <c r="M415" s="13">
        <v>-1.2E-2</v>
      </c>
      <c r="N415" s="13">
        <v>16428304</v>
      </c>
      <c r="O415" s="13">
        <v>16428304</v>
      </c>
      <c r="P415" s="13">
        <v>3701816366</v>
      </c>
      <c r="Q415" s="36">
        <v>0.93</v>
      </c>
      <c r="R415" s="36">
        <v>0.93</v>
      </c>
      <c r="S415" s="36">
        <v>0.91639999999999999</v>
      </c>
      <c r="T415" s="36">
        <v>0.82469999999999999</v>
      </c>
      <c r="U415" s="37">
        <v>0.91639999999999999</v>
      </c>
      <c r="V415" s="36">
        <f t="shared" si="12"/>
        <v>0</v>
      </c>
      <c r="W415" s="13">
        <f t="shared" si="13"/>
        <v>0</v>
      </c>
    </row>
    <row r="416" spans="1:23" x14ac:dyDescent="0.25">
      <c r="A416" s="45">
        <v>94902</v>
      </c>
      <c r="B416" s="13" t="s">
        <v>682</v>
      </c>
      <c r="C416" s="13" t="s">
        <v>1049</v>
      </c>
      <c r="D416" s="13">
        <v>44040.404618055552</v>
      </c>
      <c r="E416" s="13">
        <v>0</v>
      </c>
      <c r="F416" s="13">
        <v>5960795900</v>
      </c>
      <c r="G416" s="34">
        <v>6192020201</v>
      </c>
      <c r="H416" s="34">
        <v>6551528322</v>
      </c>
      <c r="I416" s="35">
        <v>5.8000000000000003E-2</v>
      </c>
      <c r="J416" s="13">
        <v>0</v>
      </c>
      <c r="K416" s="13">
        <v>0</v>
      </c>
      <c r="L416" s="13">
        <v>0</v>
      </c>
      <c r="M416" s="13">
        <v>5.8000000000000003E-2</v>
      </c>
      <c r="N416" s="13">
        <v>0</v>
      </c>
      <c r="O416" s="13">
        <v>0</v>
      </c>
      <c r="P416" s="13">
        <v>6306879159</v>
      </c>
      <c r="Q416" s="36">
        <v>0.93</v>
      </c>
      <c r="R416" s="36">
        <v>0.90090000000000003</v>
      </c>
      <c r="S416" s="36">
        <v>0.91639999999999999</v>
      </c>
      <c r="T416" s="36">
        <v>0.82469999999999999</v>
      </c>
      <c r="U416" s="37">
        <v>0.90090000000000003</v>
      </c>
      <c r="V416" s="36">
        <f t="shared" si="12"/>
        <v>0</v>
      </c>
      <c r="W416" s="13">
        <f t="shared" si="13"/>
        <v>0</v>
      </c>
    </row>
    <row r="417" spans="1:23" x14ac:dyDescent="0.25">
      <c r="A417" s="45">
        <v>94903</v>
      </c>
      <c r="B417" s="13" t="s">
        <v>681</v>
      </c>
      <c r="C417" s="13" t="s">
        <v>1049</v>
      </c>
      <c r="D417" s="13">
        <v>44041.719305555554</v>
      </c>
      <c r="E417" s="13">
        <v>0</v>
      </c>
      <c r="F417" s="13">
        <v>1048835276</v>
      </c>
      <c r="G417" s="34">
        <v>1067610978</v>
      </c>
      <c r="H417" s="34">
        <v>1093949073</v>
      </c>
      <c r="I417" s="35">
        <v>2.5000000000000001E-2</v>
      </c>
      <c r="J417" s="13">
        <v>0</v>
      </c>
      <c r="K417" s="13">
        <v>0</v>
      </c>
      <c r="L417" s="13">
        <v>0</v>
      </c>
      <c r="M417" s="13">
        <v>2.5000000000000001E-2</v>
      </c>
      <c r="N417" s="13">
        <v>0</v>
      </c>
      <c r="O417" s="13">
        <v>0</v>
      </c>
      <c r="P417" s="13">
        <v>1074710172</v>
      </c>
      <c r="Q417" s="36">
        <v>0.93</v>
      </c>
      <c r="R417" s="36">
        <v>0.93</v>
      </c>
      <c r="S417" s="36">
        <v>0.91639999999999999</v>
      </c>
      <c r="T417" s="36">
        <v>0.82469999999999999</v>
      </c>
      <c r="U417" s="37">
        <v>0.91639999999999999</v>
      </c>
      <c r="V417" s="36">
        <f t="shared" si="12"/>
        <v>0</v>
      </c>
      <c r="W417" s="13">
        <f t="shared" si="13"/>
        <v>0</v>
      </c>
    </row>
    <row r="418" spans="1:23" x14ac:dyDescent="0.25">
      <c r="A418" s="45">
        <v>94904</v>
      </c>
      <c r="B418" s="13" t="s">
        <v>680</v>
      </c>
      <c r="C418" s="13" t="s">
        <v>1049</v>
      </c>
      <c r="D418" s="13">
        <v>44039.359756944446</v>
      </c>
      <c r="E418" s="13">
        <v>0</v>
      </c>
      <c r="F418" s="13">
        <v>709263460</v>
      </c>
      <c r="G418" s="34">
        <v>740749338</v>
      </c>
      <c r="H418" s="34">
        <v>795851103</v>
      </c>
      <c r="I418" s="35">
        <v>7.3999999999999996E-2</v>
      </c>
      <c r="J418" s="13">
        <v>0</v>
      </c>
      <c r="K418" s="13">
        <v>0</v>
      </c>
      <c r="L418" s="13">
        <v>0</v>
      </c>
      <c r="M418" s="13">
        <v>7.3999999999999996E-2</v>
      </c>
      <c r="N418" s="13">
        <v>0</v>
      </c>
      <c r="O418" s="13">
        <v>0</v>
      </c>
      <c r="P418" s="13">
        <v>762023100</v>
      </c>
      <c r="Q418" s="36">
        <v>0.93</v>
      </c>
      <c r="R418" s="36">
        <v>0.88719999999999999</v>
      </c>
      <c r="S418" s="36">
        <v>0.91639999999999999</v>
      </c>
      <c r="T418" s="36">
        <v>0.82469999999999999</v>
      </c>
      <c r="U418" s="37">
        <v>0.88719999999999999</v>
      </c>
      <c r="V418" s="36">
        <f t="shared" si="12"/>
        <v>0</v>
      </c>
      <c r="W418" s="13">
        <f t="shared" si="13"/>
        <v>0</v>
      </c>
    </row>
    <row r="419" spans="1:23" x14ac:dyDescent="0.25">
      <c r="A419" s="45">
        <v>95901</v>
      </c>
      <c r="B419" s="13" t="s">
        <v>679</v>
      </c>
      <c r="C419" s="13" t="s">
        <v>1049</v>
      </c>
      <c r="D419" s="13">
        <v>44039.359756944446</v>
      </c>
      <c r="E419" s="13">
        <v>0</v>
      </c>
      <c r="F419" s="13">
        <v>550569250</v>
      </c>
      <c r="G419" s="34">
        <v>556883549</v>
      </c>
      <c r="H419" s="34">
        <v>519705628</v>
      </c>
      <c r="I419" s="35">
        <v>-6.7000000000000004E-2</v>
      </c>
      <c r="J419" s="13">
        <v>0</v>
      </c>
      <c r="K419" s="13">
        <v>0</v>
      </c>
      <c r="L419" s="13">
        <v>0</v>
      </c>
      <c r="M419" s="13">
        <v>-6.7000000000000004E-2</v>
      </c>
      <c r="N419" s="13">
        <v>0</v>
      </c>
      <c r="O419" s="13">
        <v>0</v>
      </c>
      <c r="P419" s="13">
        <v>513812876</v>
      </c>
      <c r="Q419" s="36">
        <v>0.93</v>
      </c>
      <c r="R419" s="36">
        <v>0.93</v>
      </c>
      <c r="S419" s="36">
        <v>0.91639999999999999</v>
      </c>
      <c r="T419" s="36">
        <v>0.82469999999999999</v>
      </c>
      <c r="U419" s="37">
        <v>0.91639999999999999</v>
      </c>
      <c r="V419" s="36">
        <f t="shared" si="12"/>
        <v>0</v>
      </c>
      <c r="W419" s="13">
        <f t="shared" si="13"/>
        <v>0</v>
      </c>
    </row>
    <row r="420" spans="1:23" x14ac:dyDescent="0.25">
      <c r="A420" s="45">
        <v>95902</v>
      </c>
      <c r="B420" s="13" t="s">
        <v>678</v>
      </c>
      <c r="C420" s="13" t="s">
        <v>1049</v>
      </c>
      <c r="D420" s="13">
        <v>44043.305833333332</v>
      </c>
      <c r="E420" s="13">
        <v>0</v>
      </c>
      <c r="F420" s="13">
        <v>40211653</v>
      </c>
      <c r="G420" s="34">
        <v>41863295</v>
      </c>
      <c r="H420" s="34">
        <v>39678386</v>
      </c>
      <c r="I420" s="35">
        <v>-5.1999999999999998E-2</v>
      </c>
      <c r="J420" s="13">
        <v>0</v>
      </c>
      <c r="K420" s="13">
        <v>0</v>
      </c>
      <c r="L420" s="13">
        <v>0</v>
      </c>
      <c r="M420" s="13">
        <v>-5.1999999999999998E-2</v>
      </c>
      <c r="N420" s="13">
        <v>0</v>
      </c>
      <c r="O420" s="13">
        <v>0</v>
      </c>
      <c r="P420" s="13">
        <v>38112946</v>
      </c>
      <c r="Q420" s="36">
        <v>0.93</v>
      </c>
      <c r="R420" s="36">
        <v>0.93</v>
      </c>
      <c r="S420" s="36">
        <v>0.91639999999999999</v>
      </c>
      <c r="T420" s="36">
        <v>0.82469999999999999</v>
      </c>
      <c r="U420" s="37">
        <v>0.91639999999999999</v>
      </c>
      <c r="V420" s="36">
        <f t="shared" si="12"/>
        <v>0</v>
      </c>
      <c r="W420" s="13">
        <f t="shared" si="13"/>
        <v>0</v>
      </c>
    </row>
    <row r="421" spans="1:23" x14ac:dyDescent="0.25">
      <c r="A421" s="45">
        <v>95903</v>
      </c>
      <c r="B421" s="13" t="s">
        <v>677</v>
      </c>
      <c r="C421" s="13" t="s">
        <v>1049</v>
      </c>
      <c r="D421" s="13">
        <v>44039.707499999997</v>
      </c>
      <c r="E421" s="13">
        <v>0</v>
      </c>
      <c r="F421" s="13">
        <v>95805801</v>
      </c>
      <c r="G421" s="34">
        <v>98711210</v>
      </c>
      <c r="H421" s="34">
        <v>100489587</v>
      </c>
      <c r="I421" s="35">
        <v>1.7999999999999999E-2</v>
      </c>
      <c r="J421" s="13">
        <v>0</v>
      </c>
      <c r="K421" s="13">
        <v>0</v>
      </c>
      <c r="L421" s="13">
        <v>0</v>
      </c>
      <c r="M421" s="13">
        <v>1.7999999999999999E-2</v>
      </c>
      <c r="N421" s="13">
        <v>0</v>
      </c>
      <c r="O421" s="13">
        <v>0</v>
      </c>
      <c r="P421" s="13">
        <v>97531834</v>
      </c>
      <c r="Q421" s="36">
        <v>0.93</v>
      </c>
      <c r="R421" s="36">
        <v>0.93</v>
      </c>
      <c r="S421" s="36">
        <v>0.91639999999999999</v>
      </c>
      <c r="T421" s="36">
        <v>0.82469999999999999</v>
      </c>
      <c r="U421" s="37">
        <v>0.91639999999999999</v>
      </c>
      <c r="V421" s="36">
        <f t="shared" si="12"/>
        <v>0</v>
      </c>
      <c r="W421" s="13">
        <f t="shared" si="13"/>
        <v>0</v>
      </c>
    </row>
    <row r="422" spans="1:23" x14ac:dyDescent="0.25">
      <c r="A422" s="45">
        <v>95904</v>
      </c>
      <c r="B422" s="13" t="s">
        <v>676</v>
      </c>
      <c r="C422" s="13" t="s">
        <v>1049</v>
      </c>
      <c r="D422" s="13">
        <v>44043.305833333332</v>
      </c>
      <c r="E422" s="13">
        <v>0</v>
      </c>
      <c r="F422" s="13">
        <v>77560296</v>
      </c>
      <c r="G422" s="34">
        <v>54043312</v>
      </c>
      <c r="H422" s="34">
        <v>53769740</v>
      </c>
      <c r="I422" s="35">
        <v>-5.0000000000000001E-3</v>
      </c>
      <c r="J422" s="13">
        <v>0</v>
      </c>
      <c r="K422" s="13">
        <v>0</v>
      </c>
      <c r="L422" s="13">
        <v>0</v>
      </c>
      <c r="M422" s="13">
        <v>-5.0000000000000001E-3</v>
      </c>
      <c r="N422" s="13">
        <v>0</v>
      </c>
      <c r="O422" s="13">
        <v>0</v>
      </c>
      <c r="P422" s="13">
        <v>77167679</v>
      </c>
      <c r="Q422" s="36">
        <v>0.93</v>
      </c>
      <c r="R422" s="36">
        <v>0.93</v>
      </c>
      <c r="S422" s="36">
        <v>0.91639999999999999</v>
      </c>
      <c r="T422" s="36">
        <v>0.82469999999999999</v>
      </c>
      <c r="U422" s="37">
        <v>0.91639999999999999</v>
      </c>
      <c r="V422" s="36">
        <f t="shared" si="12"/>
        <v>0</v>
      </c>
      <c r="W422" s="13">
        <f t="shared" si="13"/>
        <v>0</v>
      </c>
    </row>
    <row r="423" spans="1:23" x14ac:dyDescent="0.25">
      <c r="A423" s="45">
        <v>95905</v>
      </c>
      <c r="B423" s="13" t="s">
        <v>675</v>
      </c>
      <c r="C423" s="13" t="s">
        <v>1049</v>
      </c>
      <c r="D423" s="13">
        <v>44040.735763888886</v>
      </c>
      <c r="E423" s="13">
        <v>0</v>
      </c>
      <c r="F423" s="13">
        <v>1322582032</v>
      </c>
      <c r="G423" s="34">
        <v>1352521585</v>
      </c>
      <c r="H423" s="34">
        <v>1254798068</v>
      </c>
      <c r="I423" s="35">
        <v>-7.1999999999999995E-2</v>
      </c>
      <c r="J423" s="13">
        <v>0</v>
      </c>
      <c r="K423" s="13">
        <v>0</v>
      </c>
      <c r="L423" s="13">
        <v>0</v>
      </c>
      <c r="M423" s="13">
        <v>-7.1999999999999995E-2</v>
      </c>
      <c r="N423" s="13">
        <v>0</v>
      </c>
      <c r="O423" s="13">
        <v>0</v>
      </c>
      <c r="P423" s="13">
        <v>1227021733</v>
      </c>
      <c r="Q423" s="36">
        <v>0.93</v>
      </c>
      <c r="R423" s="36">
        <v>0.93</v>
      </c>
      <c r="S423" s="36">
        <v>0.91639999999999999</v>
      </c>
      <c r="T423" s="36">
        <v>0.82469999999999999</v>
      </c>
      <c r="U423" s="37">
        <v>0.91639999999999999</v>
      </c>
      <c r="V423" s="36">
        <f t="shared" si="12"/>
        <v>0</v>
      </c>
      <c r="W423" s="13">
        <f t="shared" si="13"/>
        <v>0</v>
      </c>
    </row>
    <row r="424" spans="1:23" x14ac:dyDescent="0.25">
      <c r="A424" s="45">
        <v>96904</v>
      </c>
      <c r="B424" s="13" t="s">
        <v>674</v>
      </c>
      <c r="C424" s="13" t="s">
        <v>1049</v>
      </c>
      <c r="D424" s="13">
        <v>44041.719305555554</v>
      </c>
      <c r="E424" s="13">
        <v>0</v>
      </c>
      <c r="F424" s="13">
        <v>180299641</v>
      </c>
      <c r="G424" s="34">
        <v>172567871</v>
      </c>
      <c r="H424" s="34">
        <v>196228528</v>
      </c>
      <c r="I424" s="35">
        <v>0.13700000000000001</v>
      </c>
      <c r="J424" s="13">
        <v>0</v>
      </c>
      <c r="K424" s="13">
        <v>0</v>
      </c>
      <c r="L424" s="13">
        <v>0</v>
      </c>
      <c r="M424" s="13">
        <v>0.13700000000000001</v>
      </c>
      <c r="N424" s="13">
        <v>0</v>
      </c>
      <c r="O424" s="13">
        <v>0</v>
      </c>
      <c r="P424" s="13">
        <v>205020395</v>
      </c>
      <c r="Q424" s="36">
        <v>0.93</v>
      </c>
      <c r="R424" s="36">
        <v>0.83830000000000005</v>
      </c>
      <c r="S424" s="36">
        <v>0.91639999999999999</v>
      </c>
      <c r="T424" s="36">
        <v>0.82469999999999999</v>
      </c>
      <c r="U424" s="37">
        <v>0.83830000000000005</v>
      </c>
      <c r="V424" s="36">
        <f t="shared" si="12"/>
        <v>0</v>
      </c>
      <c r="W424" s="13">
        <f t="shared" si="13"/>
        <v>0</v>
      </c>
    </row>
    <row r="425" spans="1:23" x14ac:dyDescent="0.25">
      <c r="A425" s="45">
        <v>96905</v>
      </c>
      <c r="B425" s="13" t="s">
        <v>673</v>
      </c>
      <c r="C425" s="13" t="s">
        <v>1049</v>
      </c>
      <c r="D425" s="13">
        <v>44043.305833333332</v>
      </c>
      <c r="E425" s="13">
        <v>0</v>
      </c>
      <c r="F425" s="13">
        <v>83178375</v>
      </c>
      <c r="G425" s="34">
        <v>83921288</v>
      </c>
      <c r="H425" s="34">
        <v>86797258</v>
      </c>
      <c r="I425" s="35">
        <v>3.4000000000000002E-2</v>
      </c>
      <c r="J425" s="13">
        <v>0</v>
      </c>
      <c r="K425" s="13">
        <v>0</v>
      </c>
      <c r="L425" s="13">
        <v>0</v>
      </c>
      <c r="M425" s="13">
        <v>3.4000000000000002E-2</v>
      </c>
      <c r="N425" s="13">
        <v>0</v>
      </c>
      <c r="O425" s="13">
        <v>0</v>
      </c>
      <c r="P425" s="13">
        <v>86028885</v>
      </c>
      <c r="Q425" s="36">
        <v>0.93</v>
      </c>
      <c r="R425" s="36">
        <v>0.92159999999999997</v>
      </c>
      <c r="S425" s="36">
        <v>0.91639999999999999</v>
      </c>
      <c r="T425" s="36">
        <v>0.82469999999999999</v>
      </c>
      <c r="U425" s="37">
        <v>0.91639999999999999</v>
      </c>
      <c r="V425" s="36">
        <f t="shared" si="12"/>
        <v>0</v>
      </c>
      <c r="W425" s="13">
        <f t="shared" si="13"/>
        <v>0</v>
      </c>
    </row>
    <row r="426" spans="1:23" s="38" customFormat="1" x14ac:dyDescent="0.25">
      <c r="A426" s="45">
        <v>97902</v>
      </c>
      <c r="B426" s="13" t="s">
        <v>672</v>
      </c>
      <c r="C426" s="13" t="s">
        <v>1049</v>
      </c>
      <c r="D426" s="13">
        <v>44044.309699074074</v>
      </c>
      <c r="E426" s="13">
        <v>0</v>
      </c>
      <c r="F426" s="13">
        <v>333948680</v>
      </c>
      <c r="G426" s="34">
        <v>355788919</v>
      </c>
      <c r="H426" s="34">
        <v>370109971</v>
      </c>
      <c r="I426" s="35">
        <v>0.04</v>
      </c>
      <c r="J426" s="13">
        <v>0</v>
      </c>
      <c r="K426" s="13">
        <v>0</v>
      </c>
      <c r="L426" s="13">
        <v>0</v>
      </c>
      <c r="M426" s="13">
        <v>0.04</v>
      </c>
      <c r="N426" s="13">
        <v>0</v>
      </c>
      <c r="O426" s="13">
        <v>0</v>
      </c>
      <c r="P426" s="13">
        <v>347390629</v>
      </c>
      <c r="Q426" s="36">
        <v>0.93</v>
      </c>
      <c r="R426" s="36">
        <v>0.9163</v>
      </c>
      <c r="S426" s="36">
        <v>0.91639999999999999</v>
      </c>
      <c r="T426" s="36">
        <v>0.82469999999999999</v>
      </c>
      <c r="U426" s="37">
        <v>0.9163</v>
      </c>
      <c r="V426" s="36">
        <f t="shared" si="12"/>
        <v>0</v>
      </c>
      <c r="W426" s="13">
        <f t="shared" si="13"/>
        <v>0</v>
      </c>
    </row>
    <row r="427" spans="1:23" x14ac:dyDescent="0.25">
      <c r="A427" s="45">
        <v>97903</v>
      </c>
      <c r="B427" s="13" t="s">
        <v>671</v>
      </c>
      <c r="C427" s="13" t="s">
        <v>1049</v>
      </c>
      <c r="D427" s="13">
        <v>44041.719305555554</v>
      </c>
      <c r="E427" s="13">
        <v>0</v>
      </c>
      <c r="F427" s="13">
        <v>200351321</v>
      </c>
      <c r="G427" s="34">
        <v>209103571</v>
      </c>
      <c r="H427" s="34">
        <v>227429571</v>
      </c>
      <c r="I427" s="35">
        <v>8.7999999999999995E-2</v>
      </c>
      <c r="J427" s="13">
        <v>0</v>
      </c>
      <c r="K427" s="13">
        <v>0</v>
      </c>
      <c r="L427" s="13">
        <v>0</v>
      </c>
      <c r="M427" s="13">
        <v>8.7999999999999995E-2</v>
      </c>
      <c r="N427" s="13">
        <v>0</v>
      </c>
      <c r="O427" s="13">
        <v>0</v>
      </c>
      <c r="P427" s="13">
        <v>217910267</v>
      </c>
      <c r="Q427" s="36">
        <v>0.93</v>
      </c>
      <c r="R427" s="36">
        <v>0.87639999999999996</v>
      </c>
      <c r="S427" s="36">
        <v>0.91639999999999999</v>
      </c>
      <c r="T427" s="36">
        <v>0.82469999999999999</v>
      </c>
      <c r="U427" s="37">
        <v>0.87639999999999996</v>
      </c>
      <c r="V427" s="36">
        <f t="shared" si="12"/>
        <v>0</v>
      </c>
      <c r="W427" s="13">
        <f t="shared" si="13"/>
        <v>0</v>
      </c>
    </row>
    <row r="428" spans="1:23" x14ac:dyDescent="0.25">
      <c r="A428" s="45">
        <v>98901</v>
      </c>
      <c r="B428" s="13" t="s">
        <v>670</v>
      </c>
      <c r="C428" s="13" t="s">
        <v>1049</v>
      </c>
      <c r="D428" s="13">
        <v>44043.305833333332</v>
      </c>
      <c r="E428" s="13">
        <v>0</v>
      </c>
      <c r="F428" s="13">
        <v>281000966</v>
      </c>
      <c r="G428" s="34">
        <v>274833800</v>
      </c>
      <c r="H428" s="34">
        <v>250155995</v>
      </c>
      <c r="I428" s="35">
        <v>-0.09</v>
      </c>
      <c r="J428" s="13">
        <v>0</v>
      </c>
      <c r="K428" s="13">
        <v>0</v>
      </c>
      <c r="L428" s="13">
        <v>0</v>
      </c>
      <c r="M428" s="13">
        <v>-0.09</v>
      </c>
      <c r="N428" s="13">
        <v>0</v>
      </c>
      <c r="O428" s="13">
        <v>0</v>
      </c>
      <c r="P428" s="13">
        <v>255769400</v>
      </c>
      <c r="Q428" s="36">
        <v>0.93</v>
      </c>
      <c r="R428" s="36">
        <v>0.93</v>
      </c>
      <c r="S428" s="36">
        <v>0.91639999999999999</v>
      </c>
      <c r="T428" s="36">
        <v>0.82469999999999999</v>
      </c>
      <c r="U428" s="37">
        <v>0.91639999999999999</v>
      </c>
      <c r="V428" s="36">
        <f t="shared" si="12"/>
        <v>0</v>
      </c>
      <c r="W428" s="13">
        <f t="shared" si="13"/>
        <v>0</v>
      </c>
    </row>
    <row r="429" spans="1:23" x14ac:dyDescent="0.25">
      <c r="A429" s="45">
        <v>98903</v>
      </c>
      <c r="B429" s="13" t="s">
        <v>669</v>
      </c>
      <c r="C429" s="13" t="s">
        <v>1049</v>
      </c>
      <c r="D429" s="13">
        <v>44042.550902777781</v>
      </c>
      <c r="E429" s="13">
        <v>1106910</v>
      </c>
      <c r="F429" s="13">
        <v>120846541</v>
      </c>
      <c r="G429" s="34">
        <v>119639976</v>
      </c>
      <c r="H429" s="34">
        <v>124134999</v>
      </c>
      <c r="I429" s="35">
        <v>3.7999999999999999E-2</v>
      </c>
      <c r="J429" s="13">
        <v>0</v>
      </c>
      <c r="K429" s="13">
        <v>0</v>
      </c>
      <c r="L429" s="13">
        <v>0</v>
      </c>
      <c r="M429" s="13">
        <v>3.7999999999999999E-2</v>
      </c>
      <c r="N429" s="13">
        <v>1420137</v>
      </c>
      <c r="O429" s="13">
        <v>313227</v>
      </c>
      <c r="P429" s="13">
        <v>125658535</v>
      </c>
      <c r="Q429" s="36">
        <v>0.93</v>
      </c>
      <c r="R429" s="36">
        <v>0.91669999999999996</v>
      </c>
      <c r="S429" s="36">
        <v>0.91639999999999999</v>
      </c>
      <c r="T429" s="36">
        <v>0.82469999999999999</v>
      </c>
      <c r="U429" s="37">
        <v>0.91639999999999999</v>
      </c>
      <c r="V429" s="36">
        <f t="shared" si="12"/>
        <v>0</v>
      </c>
      <c r="W429" s="13">
        <f t="shared" si="13"/>
        <v>0</v>
      </c>
    </row>
    <row r="430" spans="1:23" x14ac:dyDescent="0.25">
      <c r="A430" s="45">
        <v>98904</v>
      </c>
      <c r="B430" s="13" t="s">
        <v>668</v>
      </c>
      <c r="C430" s="13" t="s">
        <v>1049</v>
      </c>
      <c r="D430" s="13">
        <v>44040.735763888886</v>
      </c>
      <c r="E430" s="13">
        <v>0</v>
      </c>
      <c r="F430" s="13">
        <v>383120584</v>
      </c>
      <c r="G430" s="34">
        <v>369602973</v>
      </c>
      <c r="H430" s="34">
        <v>335660549</v>
      </c>
      <c r="I430" s="35">
        <v>-9.1999999999999998E-2</v>
      </c>
      <c r="J430" s="13">
        <v>0</v>
      </c>
      <c r="K430" s="13">
        <v>0</v>
      </c>
      <c r="L430" s="13">
        <v>0</v>
      </c>
      <c r="M430" s="13">
        <v>-9.1999999999999998E-2</v>
      </c>
      <c r="N430" s="13">
        <v>0</v>
      </c>
      <c r="O430" s="13">
        <v>0</v>
      </c>
      <c r="P430" s="13">
        <v>347936773</v>
      </c>
      <c r="Q430" s="36">
        <v>0.93</v>
      </c>
      <c r="R430" s="36">
        <v>0.93</v>
      </c>
      <c r="S430" s="36">
        <v>0.91639999999999999</v>
      </c>
      <c r="T430" s="36">
        <v>0.82469999999999999</v>
      </c>
      <c r="U430" s="37">
        <v>0.91639999999999999</v>
      </c>
      <c r="V430" s="36">
        <f t="shared" si="12"/>
        <v>0</v>
      </c>
      <c r="W430" s="13">
        <f t="shared" si="13"/>
        <v>0</v>
      </c>
    </row>
    <row r="431" spans="1:23" x14ac:dyDescent="0.25">
      <c r="A431" s="45">
        <v>99902</v>
      </c>
      <c r="B431" s="13" t="s">
        <v>667</v>
      </c>
      <c r="C431" s="13" t="s">
        <v>1049</v>
      </c>
      <c r="D431" s="13">
        <v>44040.735763888886</v>
      </c>
      <c r="E431" s="13">
        <v>0</v>
      </c>
      <c r="F431" s="13">
        <v>167840123</v>
      </c>
      <c r="G431" s="34">
        <v>151056625</v>
      </c>
      <c r="H431" s="34">
        <v>172827160</v>
      </c>
      <c r="I431" s="35">
        <v>0.14399999999999999</v>
      </c>
      <c r="J431" s="13">
        <v>0</v>
      </c>
      <c r="K431" s="13">
        <v>0</v>
      </c>
      <c r="L431" s="13">
        <v>0</v>
      </c>
      <c r="M431" s="13">
        <v>0.14399999999999999</v>
      </c>
      <c r="N431" s="13">
        <v>0</v>
      </c>
      <c r="O431" s="13">
        <v>0</v>
      </c>
      <c r="P431" s="13">
        <v>192029524</v>
      </c>
      <c r="Q431" s="36">
        <v>0.93</v>
      </c>
      <c r="R431" s="36">
        <v>0.83309999999999995</v>
      </c>
      <c r="S431" s="36">
        <v>0.91639999999999999</v>
      </c>
      <c r="T431" s="36">
        <v>0.82469999999999999</v>
      </c>
      <c r="U431" s="37">
        <v>0.83309999999999995</v>
      </c>
      <c r="V431" s="36">
        <f t="shared" si="12"/>
        <v>0</v>
      </c>
      <c r="W431" s="13">
        <f t="shared" si="13"/>
        <v>0</v>
      </c>
    </row>
    <row r="432" spans="1:23" x14ac:dyDescent="0.25">
      <c r="A432" s="45">
        <v>99903</v>
      </c>
      <c r="B432" s="13" t="s">
        <v>666</v>
      </c>
      <c r="C432" s="13" t="s">
        <v>1049</v>
      </c>
      <c r="D432" s="13">
        <v>44057.642071759263</v>
      </c>
      <c r="E432" s="13">
        <v>0</v>
      </c>
      <c r="F432" s="13">
        <v>318684558</v>
      </c>
      <c r="G432" s="34">
        <v>324212740</v>
      </c>
      <c r="H432" s="34">
        <v>366643996</v>
      </c>
      <c r="I432" s="35">
        <v>0.13100000000000001</v>
      </c>
      <c r="J432" s="13">
        <v>0</v>
      </c>
      <c r="K432" s="13">
        <v>0</v>
      </c>
      <c r="L432" s="13">
        <v>0</v>
      </c>
      <c r="M432" s="13">
        <v>0.13100000000000001</v>
      </c>
      <c r="N432" s="13">
        <v>0</v>
      </c>
      <c r="O432" s="13">
        <v>0</v>
      </c>
      <c r="P432" s="13">
        <v>360392315</v>
      </c>
      <c r="Q432" s="36">
        <v>0.93</v>
      </c>
      <c r="R432" s="36">
        <v>0.84289999999999998</v>
      </c>
      <c r="S432" s="36">
        <v>0.91639999999999999</v>
      </c>
      <c r="T432" s="36">
        <v>0.82469999999999999</v>
      </c>
      <c r="U432" s="37">
        <v>0.84289999999999998</v>
      </c>
      <c r="V432" s="36">
        <f t="shared" si="12"/>
        <v>0</v>
      </c>
      <c r="W432" s="13">
        <f t="shared" si="13"/>
        <v>0</v>
      </c>
    </row>
    <row r="433" spans="1:23" x14ac:dyDescent="0.25">
      <c r="A433" s="45">
        <v>100903</v>
      </c>
      <c r="B433" s="13" t="s">
        <v>665</v>
      </c>
      <c r="C433" s="13" t="s">
        <v>1049</v>
      </c>
      <c r="D433" s="13">
        <v>44039.707499999997</v>
      </c>
      <c r="E433" s="13">
        <v>18439590</v>
      </c>
      <c r="F433" s="13">
        <v>417262578</v>
      </c>
      <c r="G433" s="34">
        <v>413388884</v>
      </c>
      <c r="H433" s="34">
        <v>435989602</v>
      </c>
      <c r="I433" s="35">
        <v>5.5E-2</v>
      </c>
      <c r="J433" s="13">
        <v>0</v>
      </c>
      <c r="K433" s="13">
        <v>0</v>
      </c>
      <c r="L433" s="13">
        <v>0</v>
      </c>
      <c r="M433" s="13">
        <v>5.5E-2</v>
      </c>
      <c r="N433" s="13">
        <v>19128940</v>
      </c>
      <c r="O433" s="13">
        <v>689350</v>
      </c>
      <c r="P433" s="13">
        <v>439756302</v>
      </c>
      <c r="Q433" s="36">
        <v>0.93</v>
      </c>
      <c r="R433" s="36">
        <v>0.90439999999999998</v>
      </c>
      <c r="S433" s="36">
        <v>0.91639999999999999</v>
      </c>
      <c r="T433" s="36">
        <v>0.82469999999999999</v>
      </c>
      <c r="U433" s="37">
        <v>0.90439999999999998</v>
      </c>
      <c r="V433" s="36">
        <f t="shared" si="12"/>
        <v>0</v>
      </c>
      <c r="W433" s="13">
        <f t="shared" si="13"/>
        <v>0</v>
      </c>
    </row>
    <row r="434" spans="1:23" x14ac:dyDescent="0.25">
      <c r="A434" s="45">
        <v>100904</v>
      </c>
      <c r="B434" s="13" t="s">
        <v>664</v>
      </c>
      <c r="C434" s="13" t="s">
        <v>1049</v>
      </c>
      <c r="D434" s="13">
        <v>44044.483159722222</v>
      </c>
      <c r="E434" s="13">
        <v>0</v>
      </c>
      <c r="F434" s="13">
        <v>897803172</v>
      </c>
      <c r="G434" s="34">
        <v>933278425</v>
      </c>
      <c r="H434" s="34">
        <v>972200988</v>
      </c>
      <c r="I434" s="35">
        <v>4.2000000000000003E-2</v>
      </c>
      <c r="J434" s="13">
        <v>0</v>
      </c>
      <c r="K434" s="13">
        <v>0</v>
      </c>
      <c r="L434" s="13">
        <v>0</v>
      </c>
      <c r="M434" s="13">
        <v>4.2000000000000003E-2</v>
      </c>
      <c r="N434" s="13">
        <v>0</v>
      </c>
      <c r="O434" s="13">
        <v>0</v>
      </c>
      <c r="P434" s="13">
        <v>935246232</v>
      </c>
      <c r="Q434" s="36">
        <v>0.93</v>
      </c>
      <c r="R434" s="36">
        <v>0.91500000000000004</v>
      </c>
      <c r="S434" s="36">
        <v>0.91639999999999999</v>
      </c>
      <c r="T434" s="36">
        <v>0.82469999999999999</v>
      </c>
      <c r="U434" s="37">
        <v>0.91500000000000004</v>
      </c>
      <c r="V434" s="36">
        <f t="shared" si="12"/>
        <v>0</v>
      </c>
      <c r="W434" s="13">
        <f t="shared" si="13"/>
        <v>0</v>
      </c>
    </row>
    <row r="435" spans="1:23" x14ac:dyDescent="0.25">
      <c r="A435" s="45">
        <v>100905</v>
      </c>
      <c r="B435" s="13" t="s">
        <v>663</v>
      </c>
      <c r="C435" s="13" t="s">
        <v>1049</v>
      </c>
      <c r="D435" s="13">
        <v>44043.569814814815</v>
      </c>
      <c r="E435" s="13">
        <v>72849682</v>
      </c>
      <c r="F435" s="13">
        <v>1048238264</v>
      </c>
      <c r="G435" s="34">
        <v>1016000203</v>
      </c>
      <c r="H435" s="34">
        <v>1043932603</v>
      </c>
      <c r="I435" s="35">
        <v>2.7E-2</v>
      </c>
      <c r="J435" s="13">
        <v>0</v>
      </c>
      <c r="K435" s="13">
        <v>0</v>
      </c>
      <c r="L435" s="13">
        <v>0</v>
      </c>
      <c r="M435" s="13">
        <v>2.7E-2</v>
      </c>
      <c r="N435" s="13">
        <v>78419606</v>
      </c>
      <c r="O435" s="13">
        <v>5569924</v>
      </c>
      <c r="P435" s="13">
        <v>1080624072</v>
      </c>
      <c r="Q435" s="36">
        <v>0.93</v>
      </c>
      <c r="R435" s="36">
        <v>0.92459999999999998</v>
      </c>
      <c r="S435" s="36">
        <v>0.91639999999999999</v>
      </c>
      <c r="T435" s="36">
        <v>0.82469999999999999</v>
      </c>
      <c r="U435" s="37">
        <v>0.91639999999999999</v>
      </c>
      <c r="V435" s="36">
        <f t="shared" si="12"/>
        <v>0</v>
      </c>
      <c r="W435" s="13">
        <f t="shared" si="13"/>
        <v>0</v>
      </c>
    </row>
    <row r="436" spans="1:23" x14ac:dyDescent="0.25">
      <c r="A436" s="45">
        <v>100907</v>
      </c>
      <c r="B436" s="13" t="s">
        <v>662</v>
      </c>
      <c r="C436" s="13" t="s">
        <v>1049</v>
      </c>
      <c r="D436" s="13">
        <v>44043.305833333332</v>
      </c>
      <c r="E436" s="13">
        <v>0</v>
      </c>
      <c r="F436" s="13">
        <v>1270180001</v>
      </c>
      <c r="G436" s="34">
        <v>1295562881</v>
      </c>
      <c r="H436" s="34">
        <v>1367758392</v>
      </c>
      <c r="I436" s="35">
        <v>5.6000000000000001E-2</v>
      </c>
      <c r="J436" s="13">
        <v>0</v>
      </c>
      <c r="K436" s="13">
        <v>0</v>
      </c>
      <c r="L436" s="13">
        <v>0</v>
      </c>
      <c r="M436" s="13">
        <v>5.6000000000000001E-2</v>
      </c>
      <c r="N436" s="13">
        <v>0</v>
      </c>
      <c r="O436" s="13">
        <v>0</v>
      </c>
      <c r="P436" s="13">
        <v>1340961046</v>
      </c>
      <c r="Q436" s="36">
        <v>0.93</v>
      </c>
      <c r="R436" s="36">
        <v>0.90290000000000004</v>
      </c>
      <c r="S436" s="36">
        <v>0.91639999999999999</v>
      </c>
      <c r="T436" s="36">
        <v>0.82469999999999999</v>
      </c>
      <c r="U436" s="37">
        <v>0.90290000000000004</v>
      </c>
      <c r="V436" s="36">
        <f t="shared" si="12"/>
        <v>0</v>
      </c>
      <c r="W436" s="13">
        <f t="shared" si="13"/>
        <v>0</v>
      </c>
    </row>
    <row r="437" spans="1:23" x14ac:dyDescent="0.25">
      <c r="A437" s="45">
        <v>100908</v>
      </c>
      <c r="B437" s="13" t="s">
        <v>661</v>
      </c>
      <c r="C437" s="13" t="s">
        <v>1049</v>
      </c>
      <c r="D437" s="13">
        <v>44039.707499999997</v>
      </c>
      <c r="E437" s="13">
        <v>0</v>
      </c>
      <c r="F437" s="13">
        <v>242615628</v>
      </c>
      <c r="G437" s="34">
        <v>244800525</v>
      </c>
      <c r="H437" s="34">
        <v>251086786</v>
      </c>
      <c r="I437" s="35">
        <v>2.5999999999999999E-2</v>
      </c>
      <c r="J437" s="13">
        <v>0</v>
      </c>
      <c r="K437" s="13">
        <v>0</v>
      </c>
      <c r="L437" s="13">
        <v>0</v>
      </c>
      <c r="M437" s="13">
        <v>2.5999999999999999E-2</v>
      </c>
      <c r="N437" s="13">
        <v>0</v>
      </c>
      <c r="O437" s="13">
        <v>0</v>
      </c>
      <c r="P437" s="13">
        <v>248845783</v>
      </c>
      <c r="Q437" s="36">
        <v>0.93</v>
      </c>
      <c r="R437" s="36">
        <v>0.92930000000000001</v>
      </c>
      <c r="S437" s="36">
        <v>0.91639999999999999</v>
      </c>
      <c r="T437" s="36">
        <v>0.82469999999999999</v>
      </c>
      <c r="U437" s="37">
        <v>0.91639999999999999</v>
      </c>
      <c r="V437" s="36">
        <f t="shared" si="12"/>
        <v>0</v>
      </c>
      <c r="W437" s="13">
        <f t="shared" si="13"/>
        <v>0</v>
      </c>
    </row>
    <row r="438" spans="1:23" x14ac:dyDescent="0.25">
      <c r="A438" s="45">
        <v>101902</v>
      </c>
      <c r="B438" s="13" t="s">
        <v>660</v>
      </c>
      <c r="C438" s="13" t="s">
        <v>1049</v>
      </c>
      <c r="D438" s="13">
        <v>44043.305833333332</v>
      </c>
      <c r="E438" s="13">
        <v>0</v>
      </c>
      <c r="F438" s="13">
        <v>21377191976</v>
      </c>
      <c r="G438" s="34">
        <v>21725667862</v>
      </c>
      <c r="H438" s="34">
        <v>24155142401</v>
      </c>
      <c r="I438" s="35">
        <v>0.112</v>
      </c>
      <c r="J438" s="13">
        <v>0</v>
      </c>
      <c r="K438" s="13">
        <v>0</v>
      </c>
      <c r="L438" s="13">
        <v>0</v>
      </c>
      <c r="M438" s="13">
        <v>0.112</v>
      </c>
      <c r="N438" s="13">
        <v>0</v>
      </c>
      <c r="O438" s="13">
        <v>0</v>
      </c>
      <c r="P438" s="13">
        <v>23767698171</v>
      </c>
      <c r="Q438" s="36">
        <v>0.93</v>
      </c>
      <c r="R438" s="36">
        <v>0.85729999999999995</v>
      </c>
      <c r="S438" s="36">
        <v>0.91639999999999999</v>
      </c>
      <c r="T438" s="36">
        <v>0.82469999999999999</v>
      </c>
      <c r="U438" s="37">
        <v>0.85729999999999995</v>
      </c>
      <c r="V438" s="36">
        <f t="shared" si="12"/>
        <v>0</v>
      </c>
      <c r="W438" s="13">
        <f t="shared" si="13"/>
        <v>0</v>
      </c>
    </row>
    <row r="439" spans="1:23" x14ac:dyDescent="0.25">
      <c r="A439" s="45">
        <v>101903</v>
      </c>
      <c r="B439" s="13" t="s">
        <v>659</v>
      </c>
      <c r="C439" s="13" t="s">
        <v>1049</v>
      </c>
      <c r="D439" s="13">
        <v>44043.535590277781</v>
      </c>
      <c r="E439" s="13">
        <v>0</v>
      </c>
      <c r="F439" s="13">
        <v>16580538609</v>
      </c>
      <c r="G439" s="34">
        <v>16731192921</v>
      </c>
      <c r="H439" s="34">
        <v>17906142934</v>
      </c>
      <c r="I439" s="35">
        <v>7.0000000000000007E-2</v>
      </c>
      <c r="J439" s="13">
        <v>0</v>
      </c>
      <c r="K439" s="13">
        <v>0</v>
      </c>
      <c r="L439" s="13">
        <v>0</v>
      </c>
      <c r="M439" s="13">
        <v>7.0000000000000007E-2</v>
      </c>
      <c r="N439" s="13">
        <v>0</v>
      </c>
      <c r="O439" s="13">
        <v>0</v>
      </c>
      <c r="P439" s="13">
        <v>17744908905</v>
      </c>
      <c r="Q439" s="36">
        <v>0.93</v>
      </c>
      <c r="R439" s="36">
        <v>0.89070000000000005</v>
      </c>
      <c r="S439" s="36">
        <v>0.91639999999999999</v>
      </c>
      <c r="T439" s="36">
        <v>0.82469999999999999</v>
      </c>
      <c r="U439" s="37">
        <v>0.89070000000000005</v>
      </c>
      <c r="V439" s="36">
        <f t="shared" si="12"/>
        <v>0</v>
      </c>
      <c r="W439" s="13">
        <f t="shared" si="13"/>
        <v>0</v>
      </c>
    </row>
    <row r="440" spans="1:23" x14ac:dyDescent="0.25">
      <c r="A440" s="45">
        <v>101905</v>
      </c>
      <c r="B440" s="13" t="s">
        <v>658</v>
      </c>
      <c r="C440" s="13" t="s">
        <v>1049</v>
      </c>
      <c r="D440" s="13">
        <v>44043.305833333332</v>
      </c>
      <c r="E440" s="13">
        <v>0</v>
      </c>
      <c r="F440" s="13">
        <v>3736251746</v>
      </c>
      <c r="G440" s="34">
        <v>2652657359</v>
      </c>
      <c r="H440" s="34">
        <v>2720844488</v>
      </c>
      <c r="I440" s="35">
        <v>2.5999999999999999E-2</v>
      </c>
      <c r="J440" s="13">
        <v>0</v>
      </c>
      <c r="K440" s="13">
        <v>0</v>
      </c>
      <c r="L440" s="13">
        <v>0</v>
      </c>
      <c r="M440" s="13">
        <v>2.5999999999999999E-2</v>
      </c>
      <c r="N440" s="13">
        <v>0</v>
      </c>
      <c r="O440" s="13">
        <v>0</v>
      </c>
      <c r="P440" s="13">
        <v>3832292902</v>
      </c>
      <c r="Q440" s="36">
        <v>0.93</v>
      </c>
      <c r="R440" s="36">
        <v>0.92930000000000001</v>
      </c>
      <c r="S440" s="36">
        <v>0.91639999999999999</v>
      </c>
      <c r="T440" s="36">
        <v>0.82469999999999999</v>
      </c>
      <c r="U440" s="37">
        <v>0.91639999999999999</v>
      </c>
      <c r="V440" s="36">
        <f t="shared" si="12"/>
        <v>0</v>
      </c>
      <c r="W440" s="13">
        <f t="shared" si="13"/>
        <v>0</v>
      </c>
    </row>
    <row r="441" spans="1:23" x14ac:dyDescent="0.25">
      <c r="A441" s="45">
        <v>101906</v>
      </c>
      <c r="B441" s="13" t="s">
        <v>657</v>
      </c>
      <c r="C441" s="13" t="s">
        <v>1050</v>
      </c>
      <c r="D441" s="13">
        <v>44056.654062499998</v>
      </c>
      <c r="E441" s="13">
        <v>0</v>
      </c>
      <c r="F441" s="13">
        <v>2060372616</v>
      </c>
      <c r="G441" s="34">
        <v>2115529711</v>
      </c>
      <c r="H441" s="34">
        <v>2344707014</v>
      </c>
      <c r="I441" s="35">
        <v>0.108</v>
      </c>
      <c r="J441" s="13">
        <v>0</v>
      </c>
      <c r="K441" s="13">
        <v>0</v>
      </c>
      <c r="L441" s="13">
        <v>0</v>
      </c>
      <c r="M441" s="13">
        <v>0.108</v>
      </c>
      <c r="N441" s="13">
        <v>0</v>
      </c>
      <c r="O441" s="13">
        <v>0</v>
      </c>
      <c r="P441" s="13">
        <v>2283574700</v>
      </c>
      <c r="Q441" s="36">
        <v>0.93</v>
      </c>
      <c r="R441" s="36">
        <v>0.86</v>
      </c>
      <c r="S441" s="36">
        <v>0.91639999999999999</v>
      </c>
      <c r="T441" s="36">
        <v>0.82469999999999999</v>
      </c>
      <c r="U441" s="37">
        <v>0.86</v>
      </c>
      <c r="V441" s="36">
        <f t="shared" si="12"/>
        <v>0</v>
      </c>
      <c r="W441" s="13">
        <f t="shared" si="13"/>
        <v>0</v>
      </c>
    </row>
    <row r="442" spans="1:23" x14ac:dyDescent="0.25">
      <c r="A442" s="45">
        <v>101907</v>
      </c>
      <c r="B442" s="13" t="s">
        <v>656</v>
      </c>
      <c r="C442" s="13" t="s">
        <v>1049</v>
      </c>
      <c r="D442" s="13">
        <v>44043.304143518515</v>
      </c>
      <c r="E442" s="13">
        <v>5580889592</v>
      </c>
      <c r="F442" s="13">
        <v>59019732167</v>
      </c>
      <c r="G442" s="34">
        <v>55160003670</v>
      </c>
      <c r="H442" s="34">
        <v>57954960958</v>
      </c>
      <c r="I442" s="35">
        <v>5.0999999999999997E-2</v>
      </c>
      <c r="J442" s="13">
        <v>0</v>
      </c>
      <c r="K442" s="13">
        <v>0</v>
      </c>
      <c r="L442" s="13">
        <v>0</v>
      </c>
      <c r="M442" s="13">
        <v>5.0999999999999997E-2</v>
      </c>
      <c r="N442" s="13">
        <v>5982026380</v>
      </c>
      <c r="O442" s="13">
        <v>401136788</v>
      </c>
      <c r="P442" s="13">
        <v>62128615013</v>
      </c>
      <c r="Q442" s="36">
        <v>0.93</v>
      </c>
      <c r="R442" s="36">
        <v>0.90549999999999997</v>
      </c>
      <c r="S442" s="36">
        <v>0.91639999999999999</v>
      </c>
      <c r="T442" s="36">
        <v>0.82469999999999999</v>
      </c>
      <c r="U442" s="37">
        <v>0.90549999999999997</v>
      </c>
      <c r="V442" s="36">
        <f t="shared" si="12"/>
        <v>0</v>
      </c>
      <c r="W442" s="13">
        <f t="shared" si="13"/>
        <v>0</v>
      </c>
    </row>
    <row r="443" spans="1:23" x14ac:dyDescent="0.25">
      <c r="A443" s="45">
        <v>101908</v>
      </c>
      <c r="B443" s="13" t="s">
        <v>655</v>
      </c>
      <c r="C443" s="13" t="s">
        <v>1049</v>
      </c>
      <c r="D443" s="13">
        <v>44041.719305555554</v>
      </c>
      <c r="E443" s="13">
        <v>425738786</v>
      </c>
      <c r="F443" s="13">
        <v>10069199370</v>
      </c>
      <c r="G443" s="34">
        <v>10413755766</v>
      </c>
      <c r="H443" s="34">
        <v>11390312222</v>
      </c>
      <c r="I443" s="35">
        <v>9.4E-2</v>
      </c>
      <c r="J443" s="13">
        <v>0</v>
      </c>
      <c r="K443" s="13">
        <v>0</v>
      </c>
      <c r="L443" s="13">
        <v>0</v>
      </c>
      <c r="M443" s="13">
        <v>9.4E-2</v>
      </c>
      <c r="N443" s="13">
        <v>425738786</v>
      </c>
      <c r="O443" s="13">
        <v>0</v>
      </c>
      <c r="P443" s="13">
        <v>10973520914</v>
      </c>
      <c r="Q443" s="36">
        <v>0.93</v>
      </c>
      <c r="R443" s="36">
        <v>0.87460000000000004</v>
      </c>
      <c r="S443" s="36">
        <v>0.91639999999999999</v>
      </c>
      <c r="T443" s="36">
        <v>0.82469999999999999</v>
      </c>
      <c r="U443" s="37">
        <v>0.87460000000000004</v>
      </c>
      <c r="V443" s="36">
        <f t="shared" si="12"/>
        <v>0</v>
      </c>
      <c r="W443" s="13">
        <f t="shared" si="13"/>
        <v>0</v>
      </c>
    </row>
    <row r="444" spans="1:23" x14ac:dyDescent="0.25">
      <c r="A444" s="45">
        <v>101910</v>
      </c>
      <c r="B444" s="13" t="s">
        <v>654</v>
      </c>
      <c r="C444" s="13" t="s">
        <v>1049</v>
      </c>
      <c r="D444" s="13">
        <v>44041.719305555554</v>
      </c>
      <c r="E444" s="13">
        <v>283376372</v>
      </c>
      <c r="F444" s="13">
        <v>10168940858</v>
      </c>
      <c r="G444" s="34">
        <v>10116787067</v>
      </c>
      <c r="H444" s="34">
        <v>10141552169</v>
      </c>
      <c r="I444" s="35">
        <v>2E-3</v>
      </c>
      <c r="J444" s="13">
        <v>0</v>
      </c>
      <c r="K444" s="13">
        <v>0</v>
      </c>
      <c r="L444" s="13">
        <v>0</v>
      </c>
      <c r="M444" s="13">
        <v>2E-3</v>
      </c>
      <c r="N444" s="13">
        <v>284669538</v>
      </c>
      <c r="O444" s="13">
        <v>1293166</v>
      </c>
      <c r="P444" s="13">
        <v>10194433111</v>
      </c>
      <c r="Q444" s="36">
        <v>0.93</v>
      </c>
      <c r="R444" s="36">
        <v>0.93</v>
      </c>
      <c r="S444" s="36">
        <v>0.91639999999999999</v>
      </c>
      <c r="T444" s="36">
        <v>0.82469999999999999</v>
      </c>
      <c r="U444" s="37">
        <v>0.91639999999999999</v>
      </c>
      <c r="V444" s="36">
        <f t="shared" si="12"/>
        <v>0</v>
      </c>
      <c r="W444" s="13">
        <f t="shared" si="13"/>
        <v>0</v>
      </c>
    </row>
    <row r="445" spans="1:23" x14ac:dyDescent="0.25">
      <c r="A445" s="45">
        <v>101911</v>
      </c>
      <c r="B445" s="13" t="s">
        <v>653</v>
      </c>
      <c r="C445" s="13" t="s">
        <v>1049</v>
      </c>
      <c r="D445" s="13">
        <v>44040.735763888886</v>
      </c>
      <c r="E445" s="13">
        <v>282047922</v>
      </c>
      <c r="F445" s="13">
        <v>12294855456</v>
      </c>
      <c r="G445" s="34">
        <v>12082028727</v>
      </c>
      <c r="H445" s="34">
        <v>12729751665</v>
      </c>
      <c r="I445" s="35">
        <v>5.3999999999999999E-2</v>
      </c>
      <c r="J445" s="13">
        <v>0</v>
      </c>
      <c r="K445" s="13">
        <v>0</v>
      </c>
      <c r="L445" s="13">
        <v>0</v>
      </c>
      <c r="M445" s="13">
        <v>5.3999999999999999E-2</v>
      </c>
      <c r="N445" s="13">
        <v>289062404</v>
      </c>
      <c r="O445" s="13">
        <v>7014482</v>
      </c>
      <c r="P445" s="13">
        <v>12945881897</v>
      </c>
      <c r="Q445" s="36">
        <v>0.93</v>
      </c>
      <c r="R445" s="36">
        <v>0.90529999999999999</v>
      </c>
      <c r="S445" s="36">
        <v>0.91639999999999999</v>
      </c>
      <c r="T445" s="36">
        <v>0.82469999999999999</v>
      </c>
      <c r="U445" s="37">
        <v>0.90529999999999999</v>
      </c>
      <c r="V445" s="36">
        <f t="shared" si="12"/>
        <v>0</v>
      </c>
      <c r="W445" s="13">
        <f t="shared" si="13"/>
        <v>0</v>
      </c>
    </row>
    <row r="446" spans="1:23" x14ac:dyDescent="0.25">
      <c r="A446" s="45">
        <v>101912</v>
      </c>
      <c r="B446" s="13" t="s">
        <v>652</v>
      </c>
      <c r="C446" s="13" t="s">
        <v>1049</v>
      </c>
      <c r="D446" s="13">
        <v>44043.305833333332</v>
      </c>
      <c r="E446" s="13">
        <v>15312536958</v>
      </c>
      <c r="F446" s="13">
        <v>188289658158</v>
      </c>
      <c r="G446" s="34">
        <v>185384563145</v>
      </c>
      <c r="H446" s="34">
        <v>190020828742</v>
      </c>
      <c r="I446" s="35">
        <v>2.5000000000000001E-2</v>
      </c>
      <c r="J446" s="13">
        <v>0</v>
      </c>
      <c r="K446" s="13">
        <v>0</v>
      </c>
      <c r="L446" s="13">
        <v>0</v>
      </c>
      <c r="M446" s="13">
        <v>2.5000000000000001E-2</v>
      </c>
      <c r="N446" s="13">
        <v>16043751189</v>
      </c>
      <c r="O446" s="13">
        <v>731214231</v>
      </c>
      <c r="P446" s="13">
        <v>193346841404</v>
      </c>
      <c r="Q446" s="36">
        <v>0.93</v>
      </c>
      <c r="R446" s="36">
        <v>0.92830000000000001</v>
      </c>
      <c r="S446" s="36">
        <v>0.91639999999999999</v>
      </c>
      <c r="T446" s="36">
        <v>0.82469999999999999</v>
      </c>
      <c r="U446" s="37">
        <v>0.91639999999999999</v>
      </c>
      <c r="V446" s="36">
        <f t="shared" si="12"/>
        <v>0</v>
      </c>
      <c r="W446" s="13">
        <f t="shared" si="13"/>
        <v>0</v>
      </c>
    </row>
    <row r="447" spans="1:23" x14ac:dyDescent="0.25">
      <c r="A447" s="45">
        <v>101913</v>
      </c>
      <c r="B447" s="13" t="s">
        <v>651</v>
      </c>
      <c r="C447" s="13" t="s">
        <v>1049</v>
      </c>
      <c r="D447" s="13">
        <v>44043.305833333332</v>
      </c>
      <c r="E447" s="13">
        <v>0</v>
      </c>
      <c r="F447" s="13">
        <v>16299063609</v>
      </c>
      <c r="G447" s="34">
        <v>17719092753</v>
      </c>
      <c r="H447" s="34">
        <v>18855837999</v>
      </c>
      <c r="I447" s="35">
        <v>6.4000000000000001E-2</v>
      </c>
      <c r="J447" s="13">
        <v>0</v>
      </c>
      <c r="K447" s="13">
        <v>0</v>
      </c>
      <c r="L447" s="13">
        <v>0</v>
      </c>
      <c r="M447" s="13">
        <v>6.4000000000000001E-2</v>
      </c>
      <c r="N447" s="13">
        <v>0</v>
      </c>
      <c r="O447" s="13">
        <v>0</v>
      </c>
      <c r="P447" s="13">
        <v>17344708741</v>
      </c>
      <c r="Q447" s="36">
        <v>0.93</v>
      </c>
      <c r="R447" s="36">
        <v>0.89570000000000005</v>
      </c>
      <c r="S447" s="36">
        <v>0.91639999999999999</v>
      </c>
      <c r="T447" s="36">
        <v>0.82469999999999999</v>
      </c>
      <c r="U447" s="37">
        <v>0.89570000000000005</v>
      </c>
      <c r="V447" s="36">
        <f t="shared" si="12"/>
        <v>0</v>
      </c>
      <c r="W447" s="13">
        <f t="shared" si="13"/>
        <v>0</v>
      </c>
    </row>
    <row r="448" spans="1:23" x14ac:dyDescent="0.25">
      <c r="A448" s="45">
        <v>101914</v>
      </c>
      <c r="B448" s="13" t="s">
        <v>650</v>
      </c>
      <c r="C448" s="13" t="s">
        <v>1049</v>
      </c>
      <c r="D448" s="13">
        <v>44043.407604166663</v>
      </c>
      <c r="E448" s="13">
        <v>0</v>
      </c>
      <c r="F448" s="13">
        <v>41056465238</v>
      </c>
      <c r="G448" s="34">
        <v>41951060462</v>
      </c>
      <c r="H448" s="34">
        <v>45000749456</v>
      </c>
      <c r="I448" s="35">
        <v>7.2999999999999995E-2</v>
      </c>
      <c r="J448" s="13">
        <v>0</v>
      </c>
      <c r="K448" s="13">
        <v>0</v>
      </c>
      <c r="L448" s="13">
        <v>0</v>
      </c>
      <c r="M448" s="13">
        <v>7.2999999999999995E-2</v>
      </c>
      <c r="N448" s="13">
        <v>0</v>
      </c>
      <c r="O448" s="13">
        <v>0</v>
      </c>
      <c r="P448" s="13">
        <v>44041120424</v>
      </c>
      <c r="Q448" s="36">
        <v>0.93</v>
      </c>
      <c r="R448" s="36">
        <v>0.88859999999999995</v>
      </c>
      <c r="S448" s="36">
        <v>0.91639999999999999</v>
      </c>
      <c r="T448" s="36">
        <v>0.82469999999999999</v>
      </c>
      <c r="U448" s="37">
        <v>0.88859999999999995</v>
      </c>
      <c r="V448" s="36">
        <f t="shared" si="12"/>
        <v>0</v>
      </c>
      <c r="W448" s="13">
        <f t="shared" si="13"/>
        <v>0</v>
      </c>
    </row>
    <row r="449" spans="1:23" x14ac:dyDescent="0.25">
      <c r="A449" s="45">
        <v>101915</v>
      </c>
      <c r="B449" s="13" t="s">
        <v>649</v>
      </c>
      <c r="C449" s="13" t="s">
        <v>1049</v>
      </c>
      <c r="D449" s="13">
        <v>44043.305833333332</v>
      </c>
      <c r="E449" s="13">
        <v>0</v>
      </c>
      <c r="F449" s="13">
        <v>22291326215</v>
      </c>
      <c r="G449" s="34">
        <v>22892926144</v>
      </c>
      <c r="H449" s="34">
        <v>24050367462</v>
      </c>
      <c r="I449" s="35">
        <v>5.0999999999999997E-2</v>
      </c>
      <c r="J449" s="13">
        <v>0</v>
      </c>
      <c r="K449" s="13">
        <v>0</v>
      </c>
      <c r="L449" s="13">
        <v>0</v>
      </c>
      <c r="M449" s="13">
        <v>5.0999999999999997E-2</v>
      </c>
      <c r="N449" s="13">
        <v>0</v>
      </c>
      <c r="O449" s="13">
        <v>0</v>
      </c>
      <c r="P449" s="13">
        <v>23418351298</v>
      </c>
      <c r="Q449" s="36">
        <v>0.93</v>
      </c>
      <c r="R449" s="36">
        <v>0.9073</v>
      </c>
      <c r="S449" s="36">
        <v>0.91639999999999999</v>
      </c>
      <c r="T449" s="36">
        <v>0.82469999999999999</v>
      </c>
      <c r="U449" s="37">
        <v>0.9073</v>
      </c>
      <c r="V449" s="36">
        <f t="shared" si="12"/>
        <v>0</v>
      </c>
      <c r="W449" s="13">
        <f t="shared" si="13"/>
        <v>0</v>
      </c>
    </row>
    <row r="450" spans="1:23" x14ac:dyDescent="0.25">
      <c r="A450" s="45">
        <v>101916</v>
      </c>
      <c r="B450" s="13" t="s">
        <v>648</v>
      </c>
      <c r="C450" s="13" t="s">
        <v>1049</v>
      </c>
      <c r="D450" s="13">
        <v>44041.719305555554</v>
      </c>
      <c r="E450" s="13">
        <v>398964746</v>
      </c>
      <c r="F450" s="13">
        <v>10788587213</v>
      </c>
      <c r="G450" s="34">
        <v>10787928083</v>
      </c>
      <c r="H450" s="34">
        <v>11859500639</v>
      </c>
      <c r="I450" s="35">
        <v>9.9000000000000005E-2</v>
      </c>
      <c r="J450" s="13">
        <v>0</v>
      </c>
      <c r="K450" s="13">
        <v>0</v>
      </c>
      <c r="L450" s="13">
        <v>0</v>
      </c>
      <c r="M450" s="13">
        <v>9.9000000000000005E-2</v>
      </c>
      <c r="N450" s="13">
        <v>402120637</v>
      </c>
      <c r="O450" s="13">
        <v>3155891</v>
      </c>
      <c r="P450" s="13">
        <v>11823751680</v>
      </c>
      <c r="Q450" s="36">
        <v>0.93</v>
      </c>
      <c r="R450" s="36">
        <v>0.86970000000000003</v>
      </c>
      <c r="S450" s="36">
        <v>0.91639999999999999</v>
      </c>
      <c r="T450" s="36">
        <v>0.82469999999999999</v>
      </c>
      <c r="U450" s="37">
        <v>0.86970000000000003</v>
      </c>
      <c r="V450" s="36">
        <f t="shared" ref="V450:V513" si="14">MIN(R450,S450)-U450</f>
        <v>0</v>
      </c>
      <c r="W450" s="13">
        <f t="shared" ref="W450:W513" si="15">V450*(P450/100)</f>
        <v>0</v>
      </c>
    </row>
    <row r="451" spans="1:23" x14ac:dyDescent="0.25">
      <c r="A451" s="45">
        <v>101917</v>
      </c>
      <c r="B451" s="13" t="s">
        <v>647</v>
      </c>
      <c r="C451" s="13" t="s">
        <v>1049</v>
      </c>
      <c r="D451" s="13">
        <v>44041.719305555554</v>
      </c>
      <c r="E451" s="13">
        <v>549196824</v>
      </c>
      <c r="F451" s="13">
        <v>15842556618</v>
      </c>
      <c r="G451" s="34">
        <v>15842556618</v>
      </c>
      <c r="H451" s="34">
        <v>16476258778</v>
      </c>
      <c r="I451" s="35">
        <v>0.04</v>
      </c>
      <c r="J451" s="13">
        <v>0</v>
      </c>
      <c r="K451" s="13">
        <v>0</v>
      </c>
      <c r="L451" s="13">
        <v>0</v>
      </c>
      <c r="M451" s="13">
        <v>0.04</v>
      </c>
      <c r="N451" s="13">
        <v>594482575</v>
      </c>
      <c r="O451" s="13">
        <v>45285751</v>
      </c>
      <c r="P451" s="13">
        <v>16499576660</v>
      </c>
      <c r="Q451" s="36">
        <v>0.93</v>
      </c>
      <c r="R451" s="36">
        <v>0.91520000000000001</v>
      </c>
      <c r="S451" s="36">
        <v>0.91639999999999999</v>
      </c>
      <c r="T451" s="36">
        <v>0.82469999999999999</v>
      </c>
      <c r="U451" s="37">
        <v>0.91520000000000001</v>
      </c>
      <c r="V451" s="36">
        <f t="shared" si="14"/>
        <v>0</v>
      </c>
      <c r="W451" s="13">
        <f t="shared" si="15"/>
        <v>0</v>
      </c>
    </row>
    <row r="452" spans="1:23" x14ac:dyDescent="0.25">
      <c r="A452" s="45">
        <v>101919</v>
      </c>
      <c r="B452" s="13" t="s">
        <v>646</v>
      </c>
      <c r="C452" s="13" t="s">
        <v>1049</v>
      </c>
      <c r="D452" s="13">
        <v>44043.305833333332</v>
      </c>
      <c r="E452" s="13">
        <v>0</v>
      </c>
      <c r="F452" s="13">
        <v>14203833707</v>
      </c>
      <c r="G452" s="34">
        <v>14324370930</v>
      </c>
      <c r="H452" s="34">
        <v>15440568653</v>
      </c>
      <c r="I452" s="35">
        <v>7.8E-2</v>
      </c>
      <c r="J452" s="13">
        <v>0</v>
      </c>
      <c r="K452" s="13">
        <v>0</v>
      </c>
      <c r="L452" s="13">
        <v>0</v>
      </c>
      <c r="M452" s="13">
        <v>7.8E-2</v>
      </c>
      <c r="N452" s="13">
        <v>0</v>
      </c>
      <c r="O452" s="13">
        <v>0</v>
      </c>
      <c r="P452" s="13">
        <v>15310638810</v>
      </c>
      <c r="Q452" s="36">
        <v>0.93</v>
      </c>
      <c r="R452" s="36">
        <v>0.88429999999999997</v>
      </c>
      <c r="S452" s="36">
        <v>0.91639999999999999</v>
      </c>
      <c r="T452" s="36">
        <v>0.82469999999999999</v>
      </c>
      <c r="U452" s="37">
        <v>0.88429999999999997</v>
      </c>
      <c r="V452" s="36">
        <f t="shared" si="14"/>
        <v>0</v>
      </c>
      <c r="W452" s="13">
        <f t="shared" si="15"/>
        <v>0</v>
      </c>
    </row>
    <row r="453" spans="1:23" x14ac:dyDescent="0.25">
      <c r="A453" s="45">
        <v>101920</v>
      </c>
      <c r="B453" s="13" t="s">
        <v>645</v>
      </c>
      <c r="C453" s="13" t="s">
        <v>1049</v>
      </c>
      <c r="D453" s="13">
        <v>44057.643229166664</v>
      </c>
      <c r="E453" s="13">
        <v>4443226246</v>
      </c>
      <c r="F453" s="13">
        <v>35873632758</v>
      </c>
      <c r="G453" s="34">
        <v>34921018056</v>
      </c>
      <c r="H453" s="34">
        <v>36129574596</v>
      </c>
      <c r="I453" s="35">
        <v>3.5000000000000003E-2</v>
      </c>
      <c r="J453" s="13">
        <v>0</v>
      </c>
      <c r="K453" s="13">
        <v>0</v>
      </c>
      <c r="L453" s="13">
        <v>0</v>
      </c>
      <c r="M453" s="13">
        <v>3.5000000000000003E-2</v>
      </c>
      <c r="N453" s="13">
        <v>4578593127</v>
      </c>
      <c r="O453" s="13">
        <v>135366881</v>
      </c>
      <c r="P453" s="13">
        <v>37096752100</v>
      </c>
      <c r="Q453" s="36">
        <v>0.93</v>
      </c>
      <c r="R453" s="36">
        <v>0.92179999999999995</v>
      </c>
      <c r="S453" s="36">
        <v>0.91639999999999999</v>
      </c>
      <c r="T453" s="36">
        <v>0.82469999999999999</v>
      </c>
      <c r="U453" s="37">
        <v>0.91639999999999999</v>
      </c>
      <c r="V453" s="36">
        <f t="shared" si="14"/>
        <v>0</v>
      </c>
      <c r="W453" s="13">
        <f t="shared" si="15"/>
        <v>0</v>
      </c>
    </row>
    <row r="454" spans="1:23" x14ac:dyDescent="0.25">
      <c r="A454" s="45">
        <v>101921</v>
      </c>
      <c r="B454" s="13" t="s">
        <v>644</v>
      </c>
      <c r="C454" s="13" t="s">
        <v>1049</v>
      </c>
      <c r="D454" s="13">
        <v>44039.707499999997</v>
      </c>
      <c r="E454" s="13">
        <v>25000</v>
      </c>
      <c r="F454" s="13">
        <v>11504503357</v>
      </c>
      <c r="G454" s="34">
        <v>11630499584</v>
      </c>
      <c r="H454" s="34">
        <v>12249071620</v>
      </c>
      <c r="I454" s="35">
        <v>5.2999999999999999E-2</v>
      </c>
      <c r="J454" s="13">
        <v>0</v>
      </c>
      <c r="K454" s="13">
        <v>0</v>
      </c>
      <c r="L454" s="13">
        <v>0</v>
      </c>
      <c r="M454" s="13">
        <v>5.2999999999999999E-2</v>
      </c>
      <c r="N454" s="13">
        <v>0</v>
      </c>
      <c r="O454" s="13">
        <v>-25000</v>
      </c>
      <c r="P454" s="13">
        <v>12116347912</v>
      </c>
      <c r="Q454" s="36">
        <v>0.93</v>
      </c>
      <c r="R454" s="36">
        <v>0.90510000000000002</v>
      </c>
      <c r="S454" s="36">
        <v>0.91639999999999999</v>
      </c>
      <c r="T454" s="36">
        <v>0.82469999999999999</v>
      </c>
      <c r="U454" s="37">
        <v>0.90510000000000002</v>
      </c>
      <c r="V454" s="36">
        <f t="shared" si="14"/>
        <v>0</v>
      </c>
      <c r="W454" s="13">
        <f t="shared" si="15"/>
        <v>0</v>
      </c>
    </row>
    <row r="455" spans="1:23" x14ac:dyDescent="0.25">
      <c r="A455" s="45">
        <v>101924</v>
      </c>
      <c r="B455" s="13" t="s">
        <v>643</v>
      </c>
      <c r="C455" s="13" t="s">
        <v>1049</v>
      </c>
      <c r="D455" s="13">
        <v>44042.704745370371</v>
      </c>
      <c r="E455" s="13">
        <v>176165880</v>
      </c>
      <c r="F455" s="13">
        <v>5553611271</v>
      </c>
      <c r="G455" s="34">
        <v>708193426</v>
      </c>
      <c r="H455" s="34">
        <v>799485030</v>
      </c>
      <c r="I455" s="35">
        <v>0.129</v>
      </c>
      <c r="J455" s="13">
        <v>0</v>
      </c>
      <c r="K455" s="13">
        <v>0</v>
      </c>
      <c r="L455" s="13">
        <v>0</v>
      </c>
      <c r="M455" s="13">
        <v>0.129</v>
      </c>
      <c r="N455" s="13">
        <v>108760648</v>
      </c>
      <c r="O455" s="13">
        <v>-67405232</v>
      </c>
      <c r="P455" s="13">
        <v>6179400295</v>
      </c>
      <c r="Q455" s="36">
        <v>0.93</v>
      </c>
      <c r="R455" s="36">
        <v>0.85670000000000002</v>
      </c>
      <c r="S455" s="36">
        <v>0.91639999999999999</v>
      </c>
      <c r="T455" s="36">
        <v>0.82469999999999999</v>
      </c>
      <c r="U455" s="37">
        <v>0.85670000000000002</v>
      </c>
      <c r="V455" s="36">
        <f t="shared" si="14"/>
        <v>0</v>
      </c>
      <c r="W455" s="13">
        <f t="shared" si="15"/>
        <v>0</v>
      </c>
    </row>
    <row r="456" spans="1:23" x14ac:dyDescent="0.25">
      <c r="A456" s="45">
        <v>101925</v>
      </c>
      <c r="B456" s="13" t="s">
        <v>642</v>
      </c>
      <c r="C456" s="13" t="s">
        <v>1050</v>
      </c>
      <c r="D456" s="13">
        <v>44056.655011574076</v>
      </c>
      <c r="E456" s="13">
        <v>0</v>
      </c>
      <c r="F456" s="13">
        <v>1286711416</v>
      </c>
      <c r="G456" s="34">
        <v>1298124787</v>
      </c>
      <c r="H456" s="34">
        <v>1420653265</v>
      </c>
      <c r="I456" s="35">
        <v>9.4E-2</v>
      </c>
      <c r="J456" s="13">
        <v>0</v>
      </c>
      <c r="K456" s="13">
        <v>0</v>
      </c>
      <c r="L456" s="13">
        <v>0</v>
      </c>
      <c r="M456" s="13">
        <v>9.4E-2</v>
      </c>
      <c r="N456" s="13">
        <v>0</v>
      </c>
      <c r="O456" s="13">
        <v>0</v>
      </c>
      <c r="P456" s="13">
        <v>1408162599</v>
      </c>
      <c r="Q456" s="36">
        <v>0.93</v>
      </c>
      <c r="R456" s="36">
        <v>0.871</v>
      </c>
      <c r="S456" s="36">
        <v>0.91639999999999999</v>
      </c>
      <c r="T456" s="36">
        <v>0.82469999999999999</v>
      </c>
      <c r="U456" s="37">
        <v>0.871</v>
      </c>
      <c r="V456" s="36">
        <f t="shared" si="14"/>
        <v>0</v>
      </c>
      <c r="W456" s="13">
        <f t="shared" si="15"/>
        <v>0</v>
      </c>
    </row>
    <row r="457" spans="1:23" x14ac:dyDescent="0.25">
      <c r="A457" s="45">
        <v>102901</v>
      </c>
      <c r="B457" s="13" t="s">
        <v>641</v>
      </c>
      <c r="C457" s="13" t="s">
        <v>1049</v>
      </c>
      <c r="D457" s="13">
        <v>44036.564849537041</v>
      </c>
      <c r="E457" s="13">
        <v>14724260</v>
      </c>
      <c r="F457" s="13">
        <v>220521863</v>
      </c>
      <c r="G457" s="34">
        <v>217023657</v>
      </c>
      <c r="H457" s="34">
        <v>210658505</v>
      </c>
      <c r="I457" s="35">
        <v>-2.9000000000000001E-2</v>
      </c>
      <c r="J457" s="13">
        <v>0</v>
      </c>
      <c r="K457" s="13">
        <v>0</v>
      </c>
      <c r="L457" s="13">
        <v>0</v>
      </c>
      <c r="M457" s="13">
        <v>-2.9000000000000001E-2</v>
      </c>
      <c r="N457" s="13">
        <v>720880</v>
      </c>
      <c r="O457" s="13">
        <v>-14003380</v>
      </c>
      <c r="P457" s="13">
        <v>200482583</v>
      </c>
      <c r="Q457" s="36">
        <v>0.93</v>
      </c>
      <c r="R457" s="36">
        <v>0.93</v>
      </c>
      <c r="S457" s="36">
        <v>0.91639999999999999</v>
      </c>
      <c r="T457" s="36">
        <v>0.82469999999999999</v>
      </c>
      <c r="U457" s="37">
        <v>0.91639999999999999</v>
      </c>
      <c r="V457" s="36">
        <f t="shared" si="14"/>
        <v>0</v>
      </c>
      <c r="W457" s="13">
        <f t="shared" si="15"/>
        <v>0</v>
      </c>
    </row>
    <row r="458" spans="1:23" x14ac:dyDescent="0.25">
      <c r="A458" s="45">
        <v>102902</v>
      </c>
      <c r="B458" s="13" t="s">
        <v>640</v>
      </c>
      <c r="C458" s="13" t="s">
        <v>1049</v>
      </c>
      <c r="D458" s="13">
        <v>44040.404618055552</v>
      </c>
      <c r="E458" s="13">
        <v>163800586</v>
      </c>
      <c r="F458" s="13">
        <v>2678524999</v>
      </c>
      <c r="G458" s="34">
        <v>2638802984</v>
      </c>
      <c r="H458" s="34">
        <v>2581117284</v>
      </c>
      <c r="I458" s="35">
        <v>-2.1999999999999999E-2</v>
      </c>
      <c r="J458" s="13">
        <v>0</v>
      </c>
      <c r="K458" s="13">
        <v>0</v>
      </c>
      <c r="L458" s="13">
        <v>0</v>
      </c>
      <c r="M458" s="13">
        <v>-2.1999999999999999E-2</v>
      </c>
      <c r="N458" s="13">
        <v>1745059</v>
      </c>
      <c r="O458" s="13">
        <v>-162055527</v>
      </c>
      <c r="P458" s="13">
        <v>2461496199</v>
      </c>
      <c r="Q458" s="36">
        <v>0.93</v>
      </c>
      <c r="R458" s="36">
        <v>0.93</v>
      </c>
      <c r="S458" s="36">
        <v>0.91639999999999999</v>
      </c>
      <c r="T458" s="36">
        <v>0.82469999999999999</v>
      </c>
      <c r="U458" s="37">
        <v>0.91639999999999999</v>
      </c>
      <c r="V458" s="36">
        <f t="shared" si="14"/>
        <v>0</v>
      </c>
      <c r="W458" s="13">
        <f t="shared" si="15"/>
        <v>0</v>
      </c>
    </row>
    <row r="459" spans="1:23" x14ac:dyDescent="0.25">
      <c r="A459" s="45">
        <v>102903</v>
      </c>
      <c r="B459" s="13" t="s">
        <v>639</v>
      </c>
      <c r="C459" s="13" t="s">
        <v>1049</v>
      </c>
      <c r="D459" s="13">
        <v>44040.735763888886</v>
      </c>
      <c r="E459" s="13">
        <v>18724898</v>
      </c>
      <c r="F459" s="13">
        <v>414296437</v>
      </c>
      <c r="G459" s="34">
        <v>403207954</v>
      </c>
      <c r="H459" s="34">
        <v>375390091</v>
      </c>
      <c r="I459" s="35">
        <v>-6.9000000000000006E-2</v>
      </c>
      <c r="J459" s="13">
        <v>0</v>
      </c>
      <c r="K459" s="13">
        <v>0</v>
      </c>
      <c r="L459" s="13">
        <v>0</v>
      </c>
      <c r="M459" s="13">
        <v>-6.9000000000000006E-2</v>
      </c>
      <c r="N459" s="13">
        <v>18740304</v>
      </c>
      <c r="O459" s="13">
        <v>15406</v>
      </c>
      <c r="P459" s="13">
        <v>387020827</v>
      </c>
      <c r="Q459" s="36">
        <v>0.93</v>
      </c>
      <c r="R459" s="36">
        <v>0.93</v>
      </c>
      <c r="S459" s="36">
        <v>0.91639999999999999</v>
      </c>
      <c r="T459" s="36">
        <v>0.82469999999999999</v>
      </c>
      <c r="U459" s="37">
        <v>0.91639999999999999</v>
      </c>
      <c r="V459" s="36">
        <f t="shared" si="14"/>
        <v>0</v>
      </c>
      <c r="W459" s="13">
        <f t="shared" si="15"/>
        <v>0</v>
      </c>
    </row>
    <row r="460" spans="1:23" x14ac:dyDescent="0.25">
      <c r="A460" s="45">
        <v>102904</v>
      </c>
      <c r="B460" s="13" t="s">
        <v>638</v>
      </c>
      <c r="C460" s="13" t="s">
        <v>1049</v>
      </c>
      <c r="D460" s="13">
        <v>44036.564849537041</v>
      </c>
      <c r="E460" s="13">
        <v>197800782</v>
      </c>
      <c r="F460" s="13">
        <v>2829229554</v>
      </c>
      <c r="G460" s="34">
        <v>2703888336</v>
      </c>
      <c r="H460" s="34">
        <v>2729647672</v>
      </c>
      <c r="I460" s="35">
        <v>0.01</v>
      </c>
      <c r="J460" s="13">
        <v>0</v>
      </c>
      <c r="K460" s="13">
        <v>0</v>
      </c>
      <c r="L460" s="13">
        <v>0</v>
      </c>
      <c r="M460" s="13">
        <v>0.01</v>
      </c>
      <c r="N460" s="13">
        <v>1016253</v>
      </c>
      <c r="O460" s="13">
        <v>-196784529</v>
      </c>
      <c r="P460" s="13">
        <v>2657514055</v>
      </c>
      <c r="Q460" s="36">
        <v>0.93</v>
      </c>
      <c r="R460" s="36">
        <v>0.93</v>
      </c>
      <c r="S460" s="36">
        <v>0.91639999999999999</v>
      </c>
      <c r="T460" s="36">
        <v>0.82469999999999999</v>
      </c>
      <c r="U460" s="37">
        <v>0.91639999999999999</v>
      </c>
      <c r="V460" s="36">
        <f t="shared" si="14"/>
        <v>0</v>
      </c>
      <c r="W460" s="13">
        <f t="shared" si="15"/>
        <v>0</v>
      </c>
    </row>
    <row r="461" spans="1:23" x14ac:dyDescent="0.25">
      <c r="A461" s="45">
        <v>102905</v>
      </c>
      <c r="B461" s="13" t="s">
        <v>637</v>
      </c>
      <c r="C461" s="13" t="s">
        <v>1049</v>
      </c>
      <c r="D461" s="13">
        <v>44039.707499999997</v>
      </c>
      <c r="E461" s="13">
        <v>22162178</v>
      </c>
      <c r="F461" s="13">
        <v>177867173</v>
      </c>
      <c r="G461" s="34">
        <v>166509680</v>
      </c>
      <c r="H461" s="34">
        <v>167197154</v>
      </c>
      <c r="I461" s="35">
        <v>4.0000000000000001E-3</v>
      </c>
      <c r="J461" s="13">
        <v>0</v>
      </c>
      <c r="K461" s="13">
        <v>0</v>
      </c>
      <c r="L461" s="13">
        <v>0</v>
      </c>
      <c r="M461" s="13">
        <v>4.0000000000000001E-3</v>
      </c>
      <c r="N461" s="13">
        <v>22866055</v>
      </c>
      <c r="O461" s="13">
        <v>703877</v>
      </c>
      <c r="P461" s="13">
        <v>179213914</v>
      </c>
      <c r="Q461" s="36">
        <v>0.93</v>
      </c>
      <c r="R461" s="36">
        <v>0.93</v>
      </c>
      <c r="S461" s="36">
        <v>0.91639999999999999</v>
      </c>
      <c r="T461" s="36">
        <v>0.82469999999999999</v>
      </c>
      <c r="U461" s="37">
        <v>0.91639999999999999</v>
      </c>
      <c r="V461" s="36">
        <f t="shared" si="14"/>
        <v>0</v>
      </c>
      <c r="W461" s="13">
        <f t="shared" si="15"/>
        <v>0</v>
      </c>
    </row>
    <row r="462" spans="1:23" x14ac:dyDescent="0.25">
      <c r="A462" s="45">
        <v>103901</v>
      </c>
      <c r="B462" s="13" t="s">
        <v>635</v>
      </c>
      <c r="C462" s="13" t="s">
        <v>1049</v>
      </c>
      <c r="D462" s="13">
        <v>44036.564849537041</v>
      </c>
      <c r="E462" s="13">
        <v>0</v>
      </c>
      <c r="F462" s="13">
        <v>223304116</v>
      </c>
      <c r="G462" s="34">
        <v>214755759</v>
      </c>
      <c r="H462" s="34">
        <v>193888087</v>
      </c>
      <c r="I462" s="35">
        <v>-9.7000000000000003E-2</v>
      </c>
      <c r="J462" s="13">
        <v>0</v>
      </c>
      <c r="K462" s="13">
        <v>0</v>
      </c>
      <c r="L462" s="13">
        <v>0</v>
      </c>
      <c r="M462" s="13">
        <v>-9.7000000000000003E-2</v>
      </c>
      <c r="N462" s="13">
        <v>0</v>
      </c>
      <c r="O462" s="13">
        <v>0</v>
      </c>
      <c r="P462" s="13">
        <v>201605806</v>
      </c>
      <c r="Q462" s="36">
        <v>0.93</v>
      </c>
      <c r="R462" s="36">
        <v>0.93</v>
      </c>
      <c r="S462" s="36">
        <v>0.91639999999999999</v>
      </c>
      <c r="T462" s="36">
        <v>0.82469999999999999</v>
      </c>
      <c r="U462" s="37">
        <v>0.91639999999999999</v>
      </c>
      <c r="V462" s="36">
        <f t="shared" si="14"/>
        <v>0</v>
      </c>
      <c r="W462" s="13">
        <f t="shared" si="15"/>
        <v>0</v>
      </c>
    </row>
    <row r="463" spans="1:23" x14ac:dyDescent="0.25">
      <c r="A463" s="45">
        <v>103902</v>
      </c>
      <c r="B463" s="13" t="s">
        <v>634</v>
      </c>
      <c r="C463" s="13" t="s">
        <v>1049</v>
      </c>
      <c r="D463" s="13">
        <v>44041.719305555554</v>
      </c>
      <c r="E463" s="13">
        <v>0</v>
      </c>
      <c r="F463" s="13">
        <v>192837812</v>
      </c>
      <c r="G463" s="34">
        <v>187776340</v>
      </c>
      <c r="H463" s="34">
        <v>208801030</v>
      </c>
      <c r="I463" s="35">
        <v>0.112</v>
      </c>
      <c r="J463" s="13">
        <v>0</v>
      </c>
      <c r="K463" s="13">
        <v>0</v>
      </c>
      <c r="L463" s="13">
        <v>0</v>
      </c>
      <c r="M463" s="13">
        <v>0.112</v>
      </c>
      <c r="N463" s="13">
        <v>0</v>
      </c>
      <c r="O463" s="13">
        <v>0</v>
      </c>
      <c r="P463" s="13">
        <v>214429218</v>
      </c>
      <c r="Q463" s="36">
        <v>0.93</v>
      </c>
      <c r="R463" s="36">
        <v>0.85719999999999996</v>
      </c>
      <c r="S463" s="36">
        <v>0.91639999999999999</v>
      </c>
      <c r="T463" s="36">
        <v>0.82469999999999999</v>
      </c>
      <c r="U463" s="37">
        <v>0.85719999999999996</v>
      </c>
      <c r="V463" s="36">
        <f t="shared" si="14"/>
        <v>0</v>
      </c>
      <c r="W463" s="13">
        <f t="shared" si="15"/>
        <v>0</v>
      </c>
    </row>
    <row r="464" spans="1:23" x14ac:dyDescent="0.25">
      <c r="A464" s="45">
        <v>104901</v>
      </c>
      <c r="B464" s="13" t="s">
        <v>633</v>
      </c>
      <c r="C464" s="13" t="s">
        <v>1049</v>
      </c>
      <c r="D464" s="13">
        <v>44041.719305555554</v>
      </c>
      <c r="E464" s="13">
        <v>0</v>
      </c>
      <c r="F464" s="13">
        <v>288789869</v>
      </c>
      <c r="G464" s="34">
        <v>299365185</v>
      </c>
      <c r="H464" s="34">
        <v>295303325</v>
      </c>
      <c r="I464" s="35">
        <v>-1.4E-2</v>
      </c>
      <c r="J464" s="13">
        <v>0</v>
      </c>
      <c r="K464" s="13">
        <v>0</v>
      </c>
      <c r="L464" s="13">
        <v>0</v>
      </c>
      <c r="M464" s="13">
        <v>-1.4E-2</v>
      </c>
      <c r="N464" s="13">
        <v>0</v>
      </c>
      <c r="O464" s="13">
        <v>0</v>
      </c>
      <c r="P464" s="13">
        <v>284871497</v>
      </c>
      <c r="Q464" s="36">
        <v>0.93</v>
      </c>
      <c r="R464" s="36">
        <v>0.93</v>
      </c>
      <c r="S464" s="36">
        <v>0.91639999999999999</v>
      </c>
      <c r="T464" s="36">
        <v>0.82469999999999999</v>
      </c>
      <c r="U464" s="37">
        <v>0.91639999999999999</v>
      </c>
      <c r="V464" s="36">
        <f t="shared" si="14"/>
        <v>0</v>
      </c>
      <c r="W464" s="13">
        <f t="shared" si="15"/>
        <v>0</v>
      </c>
    </row>
    <row r="465" spans="1:23" x14ac:dyDescent="0.25">
      <c r="A465" s="45">
        <v>104907</v>
      </c>
      <c r="B465" s="13" t="s">
        <v>631</v>
      </c>
      <c r="C465" s="13" t="s">
        <v>1049</v>
      </c>
      <c r="D465" s="13">
        <v>44040.735763888886</v>
      </c>
      <c r="E465" s="13">
        <v>0</v>
      </c>
      <c r="F465" s="13">
        <v>162887380</v>
      </c>
      <c r="G465" s="34">
        <v>163201740</v>
      </c>
      <c r="H465" s="34">
        <v>158951500</v>
      </c>
      <c r="I465" s="35">
        <v>-2.5999999999999999E-2</v>
      </c>
      <c r="J465" s="13">
        <v>0</v>
      </c>
      <c r="K465" s="13">
        <v>0</v>
      </c>
      <c r="L465" s="13">
        <v>0</v>
      </c>
      <c r="M465" s="13">
        <v>-2.5999999999999999E-2</v>
      </c>
      <c r="N465" s="13">
        <v>0</v>
      </c>
      <c r="O465" s="13">
        <v>0</v>
      </c>
      <c r="P465" s="13">
        <v>158645327</v>
      </c>
      <c r="Q465" s="36">
        <v>0.93</v>
      </c>
      <c r="R465" s="36">
        <v>0.93</v>
      </c>
      <c r="S465" s="36">
        <v>0.91639999999999999</v>
      </c>
      <c r="T465" s="36">
        <v>0.82469999999999999</v>
      </c>
      <c r="U465" s="37">
        <v>0.91639999999999999</v>
      </c>
      <c r="V465" s="36">
        <f t="shared" si="14"/>
        <v>0</v>
      </c>
      <c r="W465" s="13">
        <f t="shared" si="15"/>
        <v>0</v>
      </c>
    </row>
    <row r="466" spans="1:23" x14ac:dyDescent="0.25">
      <c r="A466" s="46">
        <v>105902</v>
      </c>
      <c r="B466" s="39" t="s">
        <v>630</v>
      </c>
      <c r="C466" s="39" t="s">
        <v>1049</v>
      </c>
      <c r="D466" s="39">
        <v>44041.719305555554</v>
      </c>
      <c r="E466" s="39">
        <v>0</v>
      </c>
      <c r="F466" s="39">
        <v>6373326479</v>
      </c>
      <c r="G466" s="39">
        <v>6585317668</v>
      </c>
      <c r="H466" s="39">
        <v>7323182745</v>
      </c>
      <c r="I466" s="40">
        <v>0.112</v>
      </c>
      <c r="J466" s="39">
        <v>0</v>
      </c>
      <c r="K466" s="39">
        <v>0</v>
      </c>
      <c r="L466" s="39">
        <v>0</v>
      </c>
      <c r="M466" s="39">
        <v>0.112</v>
      </c>
      <c r="N466" s="39">
        <v>0</v>
      </c>
      <c r="O466" s="39">
        <v>0</v>
      </c>
      <c r="P466" s="39">
        <v>7087438580</v>
      </c>
      <c r="Q466" s="41">
        <v>0.93</v>
      </c>
      <c r="R466" s="41">
        <v>0.85719999999999996</v>
      </c>
      <c r="S466" s="41">
        <v>0.91639999999999999</v>
      </c>
      <c r="T466" s="41">
        <v>0.82469999999999999</v>
      </c>
      <c r="U466" s="42">
        <v>0.85719999999999996</v>
      </c>
      <c r="V466" s="36">
        <f t="shared" si="14"/>
        <v>0</v>
      </c>
      <c r="W466" s="13">
        <f t="shared" si="15"/>
        <v>0</v>
      </c>
    </row>
    <row r="467" spans="1:23" x14ac:dyDescent="0.25">
      <c r="A467" s="45">
        <v>105904</v>
      </c>
      <c r="B467" s="13" t="s">
        <v>629</v>
      </c>
      <c r="C467" s="13" t="s">
        <v>1049</v>
      </c>
      <c r="D467" s="13">
        <v>44043.537048611113</v>
      </c>
      <c r="E467" s="13">
        <v>0</v>
      </c>
      <c r="F467" s="13">
        <v>5517839481</v>
      </c>
      <c r="G467" s="34">
        <v>5699265448</v>
      </c>
      <c r="H467" s="34">
        <v>6429999073</v>
      </c>
      <c r="I467" s="35">
        <v>0.128</v>
      </c>
      <c r="J467" s="13">
        <v>0</v>
      </c>
      <c r="K467" s="13">
        <v>0</v>
      </c>
      <c r="L467" s="13">
        <v>0</v>
      </c>
      <c r="M467" s="13">
        <v>0.128</v>
      </c>
      <c r="N467" s="13">
        <v>0</v>
      </c>
      <c r="O467" s="13">
        <v>0</v>
      </c>
      <c r="P467" s="13">
        <v>6225311502</v>
      </c>
      <c r="Q467" s="36">
        <v>0.93</v>
      </c>
      <c r="R467" s="36">
        <v>0.84489999999999998</v>
      </c>
      <c r="S467" s="36">
        <v>0.91639999999999999</v>
      </c>
      <c r="T467" s="36">
        <v>0.82469999999999999</v>
      </c>
      <c r="U467" s="37">
        <v>0.84489999999999998</v>
      </c>
      <c r="V467" s="36">
        <f t="shared" si="14"/>
        <v>0</v>
      </c>
      <c r="W467" s="13">
        <f t="shared" si="15"/>
        <v>0</v>
      </c>
    </row>
    <row r="468" spans="1:23" x14ac:dyDescent="0.25">
      <c r="A468" s="45">
        <v>105905</v>
      </c>
      <c r="B468" s="13" t="s">
        <v>628</v>
      </c>
      <c r="C468" s="13" t="s">
        <v>1049</v>
      </c>
      <c r="D468" s="13">
        <v>44041.719305555554</v>
      </c>
      <c r="E468" s="13">
        <v>0</v>
      </c>
      <c r="F468" s="13">
        <v>2255949926</v>
      </c>
      <c r="G468" s="34">
        <v>1767454240</v>
      </c>
      <c r="H468" s="34">
        <v>1935701775</v>
      </c>
      <c r="I468" s="35">
        <v>9.5000000000000001E-2</v>
      </c>
      <c r="J468" s="13">
        <v>0</v>
      </c>
      <c r="K468" s="13">
        <v>0</v>
      </c>
      <c r="L468" s="13">
        <v>0</v>
      </c>
      <c r="M468" s="13">
        <v>9.5000000000000001E-2</v>
      </c>
      <c r="N468" s="13">
        <v>0</v>
      </c>
      <c r="O468" s="13">
        <v>0</v>
      </c>
      <c r="P468" s="13">
        <v>2470698351</v>
      </c>
      <c r="Q468" s="36">
        <v>0.93</v>
      </c>
      <c r="R468" s="36">
        <v>0.87029999999999996</v>
      </c>
      <c r="S468" s="36">
        <v>0.91639999999999999</v>
      </c>
      <c r="T468" s="36">
        <v>0.82469999999999999</v>
      </c>
      <c r="U468" s="37">
        <v>0.87029999999999996</v>
      </c>
      <c r="V468" s="36">
        <f t="shared" si="14"/>
        <v>0</v>
      </c>
      <c r="W468" s="13">
        <f t="shared" si="15"/>
        <v>0</v>
      </c>
    </row>
    <row r="469" spans="1:23" x14ac:dyDescent="0.25">
      <c r="A469" s="45">
        <v>105906</v>
      </c>
      <c r="B469" s="13" t="s">
        <v>627</v>
      </c>
      <c r="C469" s="13" t="s">
        <v>1049</v>
      </c>
      <c r="D469" s="13">
        <v>44043.305833333332</v>
      </c>
      <c r="E469" s="13">
        <v>0</v>
      </c>
      <c r="F469" s="13">
        <v>8602340364</v>
      </c>
      <c r="G469" s="34">
        <v>8816633335</v>
      </c>
      <c r="H469" s="34">
        <v>9818256253</v>
      </c>
      <c r="I469" s="35">
        <v>0.114</v>
      </c>
      <c r="J469" s="13">
        <v>0</v>
      </c>
      <c r="K469" s="13">
        <v>0</v>
      </c>
      <c r="L469" s="13">
        <v>0</v>
      </c>
      <c r="M469" s="13">
        <v>0.114</v>
      </c>
      <c r="N469" s="13">
        <v>0</v>
      </c>
      <c r="O469" s="13">
        <v>0</v>
      </c>
      <c r="P469" s="13">
        <v>9579618303</v>
      </c>
      <c r="Q469" s="36">
        <v>0.93</v>
      </c>
      <c r="R469" s="36">
        <v>0.85599999999999998</v>
      </c>
      <c r="S469" s="36">
        <v>0.91639999999999999</v>
      </c>
      <c r="T469" s="36">
        <v>0.82469999999999999</v>
      </c>
      <c r="U469" s="37">
        <v>0.85599999999999998</v>
      </c>
      <c r="V469" s="36">
        <f t="shared" si="14"/>
        <v>0</v>
      </c>
      <c r="W469" s="13">
        <f t="shared" si="15"/>
        <v>0</v>
      </c>
    </row>
    <row r="470" spans="1:23" x14ac:dyDescent="0.25">
      <c r="A470" s="45">
        <v>106901</v>
      </c>
      <c r="B470" s="13" t="s">
        <v>626</v>
      </c>
      <c r="C470" s="13" t="s">
        <v>1049</v>
      </c>
      <c r="D470" s="13">
        <v>44042.594201388885</v>
      </c>
      <c r="E470" s="13">
        <v>18892430</v>
      </c>
      <c r="F470" s="13">
        <v>1197599924</v>
      </c>
      <c r="G470" s="34">
        <v>1139492283</v>
      </c>
      <c r="H470" s="34">
        <v>861790312</v>
      </c>
      <c r="I470" s="35">
        <v>-0.24399999999999999</v>
      </c>
      <c r="J470" s="13">
        <v>0</v>
      </c>
      <c r="K470" s="13">
        <v>0</v>
      </c>
      <c r="L470" s="13">
        <v>0</v>
      </c>
      <c r="M470" s="13">
        <v>-0.24399999999999999</v>
      </c>
      <c r="N470" s="13">
        <v>20079068</v>
      </c>
      <c r="O470" s="13">
        <v>1186638</v>
      </c>
      <c r="P470" s="13">
        <v>911527579</v>
      </c>
      <c r="Q470" s="36">
        <v>0.93</v>
      </c>
      <c r="R470" s="36">
        <v>0.93</v>
      </c>
      <c r="S470" s="36">
        <v>0.91639999999999999</v>
      </c>
      <c r="T470" s="36">
        <v>0.82469999999999999</v>
      </c>
      <c r="U470" s="37">
        <v>0.91639999999999999</v>
      </c>
      <c r="V470" s="36">
        <f t="shared" si="14"/>
        <v>0</v>
      </c>
      <c r="W470" s="13">
        <f t="shared" si="15"/>
        <v>0</v>
      </c>
    </row>
    <row r="471" spans="1:23" x14ac:dyDescent="0.25">
      <c r="A471" s="45">
        <v>107901</v>
      </c>
      <c r="B471" s="13" t="s">
        <v>625</v>
      </c>
      <c r="C471" s="13" t="s">
        <v>1049</v>
      </c>
      <c r="D471" s="13">
        <v>44057.637986111113</v>
      </c>
      <c r="E471" s="13">
        <v>0</v>
      </c>
      <c r="F471" s="13">
        <v>1443986655</v>
      </c>
      <c r="G471" s="34">
        <v>1546402487</v>
      </c>
      <c r="H471" s="34">
        <v>1662807508</v>
      </c>
      <c r="I471" s="35">
        <v>7.4999999999999997E-2</v>
      </c>
      <c r="J471" s="13">
        <v>0</v>
      </c>
      <c r="K471" s="13">
        <v>0</v>
      </c>
      <c r="L471" s="13">
        <v>0</v>
      </c>
      <c r="M471" s="13">
        <v>7.4999999999999997E-2</v>
      </c>
      <c r="N471" s="13">
        <v>0</v>
      </c>
      <c r="O471" s="13">
        <v>0</v>
      </c>
      <c r="P471" s="13">
        <v>1552682352</v>
      </c>
      <c r="Q471" s="36">
        <v>0.93</v>
      </c>
      <c r="R471" s="36">
        <v>0.88649999999999995</v>
      </c>
      <c r="S471" s="36">
        <v>0.91639999999999999</v>
      </c>
      <c r="T471" s="36">
        <v>0.82469999999999999</v>
      </c>
      <c r="U471" s="37">
        <v>0.88649999999999995</v>
      </c>
      <c r="V471" s="36">
        <f t="shared" si="14"/>
        <v>0</v>
      </c>
      <c r="W471" s="13">
        <f t="shared" si="15"/>
        <v>0</v>
      </c>
    </row>
    <row r="472" spans="1:23" x14ac:dyDescent="0.25">
      <c r="A472" s="45">
        <v>107902</v>
      </c>
      <c r="B472" s="13" t="s">
        <v>624</v>
      </c>
      <c r="C472" s="13" t="s">
        <v>1049</v>
      </c>
      <c r="D472" s="13">
        <v>44042.589791666665</v>
      </c>
      <c r="E472" s="13">
        <v>107541594</v>
      </c>
      <c r="F472" s="13">
        <v>758582273</v>
      </c>
      <c r="G472" s="34">
        <v>744540917</v>
      </c>
      <c r="H472" s="34">
        <v>831804706</v>
      </c>
      <c r="I472" s="35">
        <v>0.11700000000000001</v>
      </c>
      <c r="J472" s="13">
        <v>0</v>
      </c>
      <c r="K472" s="13">
        <v>0</v>
      </c>
      <c r="L472" s="13">
        <v>0</v>
      </c>
      <c r="M472" s="13">
        <v>0.11700000000000001</v>
      </c>
      <c r="N472" s="13">
        <v>118672332</v>
      </c>
      <c r="O472" s="13">
        <v>11130738</v>
      </c>
      <c r="P472" s="13">
        <v>846018121</v>
      </c>
      <c r="Q472" s="36">
        <v>0.93</v>
      </c>
      <c r="R472" s="36">
        <v>0.85470000000000002</v>
      </c>
      <c r="S472" s="36">
        <v>0.91639999999999999</v>
      </c>
      <c r="T472" s="36">
        <v>0.82469999999999999</v>
      </c>
      <c r="U472" s="37">
        <v>0.85470000000000002</v>
      </c>
      <c r="V472" s="36">
        <f t="shared" si="14"/>
        <v>0</v>
      </c>
      <c r="W472" s="13">
        <f t="shared" si="15"/>
        <v>0</v>
      </c>
    </row>
    <row r="473" spans="1:23" x14ac:dyDescent="0.25">
      <c r="A473" s="45">
        <v>107904</v>
      </c>
      <c r="B473" s="13" t="s">
        <v>623</v>
      </c>
      <c r="C473" s="13" t="s">
        <v>1049</v>
      </c>
      <c r="D473" s="13">
        <v>44041.719305555554</v>
      </c>
      <c r="E473" s="13">
        <v>0</v>
      </c>
      <c r="F473" s="13">
        <v>250953149</v>
      </c>
      <c r="G473" s="34">
        <v>257457495</v>
      </c>
      <c r="H473" s="34">
        <v>257170242</v>
      </c>
      <c r="I473" s="35">
        <v>-1E-3</v>
      </c>
      <c r="J473" s="13">
        <v>0</v>
      </c>
      <c r="K473" s="13">
        <v>0</v>
      </c>
      <c r="L473" s="13">
        <v>0</v>
      </c>
      <c r="M473" s="13">
        <v>-1E-3</v>
      </c>
      <c r="N473" s="13">
        <v>6109971</v>
      </c>
      <c r="O473" s="13">
        <v>6109971</v>
      </c>
      <c r="P473" s="13">
        <v>256783124</v>
      </c>
      <c r="Q473" s="36">
        <v>0.93</v>
      </c>
      <c r="R473" s="36">
        <v>0.93</v>
      </c>
      <c r="S473" s="36">
        <v>0.91639999999999999</v>
      </c>
      <c r="T473" s="36">
        <v>0.82469999999999999</v>
      </c>
      <c r="U473" s="37">
        <v>0.91639999999999999</v>
      </c>
      <c r="V473" s="36">
        <f t="shared" si="14"/>
        <v>0</v>
      </c>
      <c r="W473" s="13">
        <f t="shared" si="15"/>
        <v>0</v>
      </c>
    </row>
    <row r="474" spans="1:23" x14ac:dyDescent="0.25">
      <c r="A474" s="45">
        <v>107905</v>
      </c>
      <c r="B474" s="13" t="s">
        <v>622</v>
      </c>
      <c r="C474" s="13" t="s">
        <v>1049</v>
      </c>
      <c r="D474" s="13">
        <v>44040.735763888886</v>
      </c>
      <c r="E474" s="13">
        <v>54785768</v>
      </c>
      <c r="F474" s="13">
        <v>606908713</v>
      </c>
      <c r="G474" s="34">
        <v>626314445</v>
      </c>
      <c r="H474" s="34">
        <v>683972285</v>
      </c>
      <c r="I474" s="35">
        <v>9.1999999999999998E-2</v>
      </c>
      <c r="J474" s="13">
        <v>0</v>
      </c>
      <c r="K474" s="13">
        <v>0</v>
      </c>
      <c r="L474" s="13">
        <v>0</v>
      </c>
      <c r="M474" s="13">
        <v>9.1999999999999998E-2</v>
      </c>
      <c r="N474" s="13">
        <v>61664840</v>
      </c>
      <c r="O474" s="13">
        <v>6879072</v>
      </c>
      <c r="P474" s="13">
        <v>664615635</v>
      </c>
      <c r="Q474" s="36">
        <v>0.93</v>
      </c>
      <c r="R474" s="36">
        <v>0.87039999999999995</v>
      </c>
      <c r="S474" s="36">
        <v>0.91639999999999999</v>
      </c>
      <c r="T474" s="36">
        <v>0.82469999999999999</v>
      </c>
      <c r="U474" s="37">
        <v>0.87039999999999995</v>
      </c>
      <c r="V474" s="36">
        <f t="shared" si="14"/>
        <v>0</v>
      </c>
      <c r="W474" s="13">
        <f t="shared" si="15"/>
        <v>0</v>
      </c>
    </row>
    <row r="475" spans="1:23" x14ac:dyDescent="0.25">
      <c r="A475" s="45">
        <v>107906</v>
      </c>
      <c r="B475" s="13" t="s">
        <v>621</v>
      </c>
      <c r="C475" s="13" t="s">
        <v>1049</v>
      </c>
      <c r="D475" s="13">
        <v>44040.735763888886</v>
      </c>
      <c r="E475" s="13">
        <v>0</v>
      </c>
      <c r="F475" s="13">
        <v>1449486556</v>
      </c>
      <c r="G475" s="34">
        <v>1523217096</v>
      </c>
      <c r="H475" s="34">
        <v>1596173084</v>
      </c>
      <c r="I475" s="35">
        <v>4.8000000000000001E-2</v>
      </c>
      <c r="J475" s="13">
        <v>0</v>
      </c>
      <c r="K475" s="13">
        <v>0</v>
      </c>
      <c r="L475" s="13">
        <v>0</v>
      </c>
      <c r="M475" s="13">
        <v>4.8000000000000001E-2</v>
      </c>
      <c r="N475" s="13">
        <v>0</v>
      </c>
      <c r="O475" s="13">
        <v>0</v>
      </c>
      <c r="P475" s="13">
        <v>1518911147</v>
      </c>
      <c r="Q475" s="36">
        <v>0.93</v>
      </c>
      <c r="R475" s="36">
        <v>0.90959999999999996</v>
      </c>
      <c r="S475" s="36">
        <v>0.91639999999999999</v>
      </c>
      <c r="T475" s="36">
        <v>0.82469999999999999</v>
      </c>
      <c r="U475" s="37">
        <v>0.90959999999999996</v>
      </c>
      <c r="V475" s="36">
        <f t="shared" si="14"/>
        <v>0</v>
      </c>
      <c r="W475" s="13">
        <f t="shared" si="15"/>
        <v>0</v>
      </c>
    </row>
    <row r="476" spans="1:23" x14ac:dyDescent="0.25">
      <c r="A476" s="45">
        <v>107908</v>
      </c>
      <c r="B476" s="13" t="s">
        <v>619</v>
      </c>
      <c r="C476" s="13" t="s">
        <v>1049</v>
      </c>
      <c r="D476" s="13">
        <v>44043.576307870368</v>
      </c>
      <c r="E476" s="13">
        <v>0</v>
      </c>
      <c r="F476" s="13">
        <v>39345654</v>
      </c>
      <c r="G476" s="34">
        <v>41186790</v>
      </c>
      <c r="H476" s="34">
        <v>46853152</v>
      </c>
      <c r="I476" s="35">
        <v>0.13800000000000001</v>
      </c>
      <c r="J476" s="13">
        <v>0</v>
      </c>
      <c r="K476" s="13">
        <v>0</v>
      </c>
      <c r="L476" s="13">
        <v>0</v>
      </c>
      <c r="M476" s="13">
        <v>0.13800000000000001</v>
      </c>
      <c r="N476" s="13">
        <v>0</v>
      </c>
      <c r="O476" s="13">
        <v>0</v>
      </c>
      <c r="P476" s="13">
        <v>44758718</v>
      </c>
      <c r="Q476" s="36">
        <v>0.93</v>
      </c>
      <c r="R476" s="36">
        <v>0.83789999999999998</v>
      </c>
      <c r="S476" s="36">
        <v>0.91639999999999999</v>
      </c>
      <c r="T476" s="36">
        <v>0.82469999999999999</v>
      </c>
      <c r="U476" s="37">
        <v>0.83789999999999998</v>
      </c>
      <c r="V476" s="36">
        <f t="shared" si="14"/>
        <v>0</v>
      </c>
      <c r="W476" s="13">
        <f t="shared" si="15"/>
        <v>0</v>
      </c>
    </row>
    <row r="477" spans="1:23" x14ac:dyDescent="0.25">
      <c r="A477" s="45">
        <v>107910</v>
      </c>
      <c r="B477" s="13" t="s">
        <v>618</v>
      </c>
      <c r="C477" s="13" t="s">
        <v>1049</v>
      </c>
      <c r="D477" s="13">
        <v>44041.719305555554</v>
      </c>
      <c r="E477" s="13">
        <v>18015080</v>
      </c>
      <c r="F477" s="13">
        <v>205500174</v>
      </c>
      <c r="G477" s="34">
        <v>202739235</v>
      </c>
      <c r="H477" s="34">
        <v>214073242</v>
      </c>
      <c r="I477" s="35">
        <v>5.6000000000000001E-2</v>
      </c>
      <c r="J477" s="13">
        <v>0</v>
      </c>
      <c r="K477" s="13">
        <v>0</v>
      </c>
      <c r="L477" s="13">
        <v>0</v>
      </c>
      <c r="M477" s="13">
        <v>5.6000000000000001E-2</v>
      </c>
      <c r="N477" s="13">
        <v>19789034</v>
      </c>
      <c r="O477" s="13">
        <v>1773954</v>
      </c>
      <c r="P477" s="13">
        <v>217755362</v>
      </c>
      <c r="Q477" s="36">
        <v>0.93</v>
      </c>
      <c r="R477" s="36">
        <v>0.89959999999999996</v>
      </c>
      <c r="S477" s="36">
        <v>0.91639999999999999</v>
      </c>
      <c r="T477" s="36">
        <v>0.82469999999999999</v>
      </c>
      <c r="U477" s="37">
        <v>0.89959999999999996</v>
      </c>
      <c r="V477" s="36">
        <f t="shared" si="14"/>
        <v>0</v>
      </c>
      <c r="W477" s="13">
        <f t="shared" si="15"/>
        <v>0</v>
      </c>
    </row>
    <row r="478" spans="1:23" x14ac:dyDescent="0.25">
      <c r="A478" s="45">
        <v>108902</v>
      </c>
      <c r="B478" s="13" t="s">
        <v>617</v>
      </c>
      <c r="C478" s="13" t="s">
        <v>1049</v>
      </c>
      <c r="D478" s="13">
        <v>44043.305833333332</v>
      </c>
      <c r="E478" s="13">
        <v>0</v>
      </c>
      <c r="F478" s="13">
        <v>1485461411</v>
      </c>
      <c r="G478" s="34">
        <v>1525917677</v>
      </c>
      <c r="H478" s="34">
        <v>1704903183</v>
      </c>
      <c r="I478" s="35">
        <v>0.11700000000000001</v>
      </c>
      <c r="J478" s="13">
        <v>0</v>
      </c>
      <c r="K478" s="13">
        <v>0</v>
      </c>
      <c r="L478" s="13">
        <v>0</v>
      </c>
      <c r="M478" s="13">
        <v>0.11700000000000001</v>
      </c>
      <c r="N478" s="13">
        <v>0</v>
      </c>
      <c r="O478" s="13">
        <v>0</v>
      </c>
      <c r="P478" s="13">
        <v>1659701520</v>
      </c>
      <c r="Q478" s="36">
        <v>0.93</v>
      </c>
      <c r="R478" s="36">
        <v>0.85309999999999997</v>
      </c>
      <c r="S478" s="36">
        <v>0.91639999999999999</v>
      </c>
      <c r="T478" s="36">
        <v>0.82469999999999999</v>
      </c>
      <c r="U478" s="37">
        <v>0.85309999999999997</v>
      </c>
      <c r="V478" s="36">
        <f t="shared" si="14"/>
        <v>0</v>
      </c>
      <c r="W478" s="13">
        <f t="shared" si="15"/>
        <v>0</v>
      </c>
    </row>
    <row r="479" spans="1:23" x14ac:dyDescent="0.25">
      <c r="A479" s="45">
        <v>108903</v>
      </c>
      <c r="B479" s="13" t="s">
        <v>616</v>
      </c>
      <c r="C479" s="13" t="s">
        <v>1049</v>
      </c>
      <c r="D479" s="13">
        <v>44057.639479166668</v>
      </c>
      <c r="E479" s="13">
        <v>0</v>
      </c>
      <c r="F479" s="13">
        <v>359517685</v>
      </c>
      <c r="G479" s="34">
        <v>372927383</v>
      </c>
      <c r="H479" s="34">
        <v>397523248</v>
      </c>
      <c r="I479" s="35">
        <v>6.6000000000000003E-2</v>
      </c>
      <c r="J479" s="13">
        <v>0</v>
      </c>
      <c r="K479" s="13">
        <v>0</v>
      </c>
      <c r="L479" s="13">
        <v>0</v>
      </c>
      <c r="M479" s="13">
        <v>6.6000000000000003E-2</v>
      </c>
      <c r="N479" s="13">
        <v>0</v>
      </c>
      <c r="O479" s="13">
        <v>0</v>
      </c>
      <c r="P479" s="13">
        <v>383229134</v>
      </c>
      <c r="Q479" s="36">
        <v>0.93</v>
      </c>
      <c r="R479" s="36">
        <v>0.89419999999999999</v>
      </c>
      <c r="S479" s="36">
        <v>0.91639999999999999</v>
      </c>
      <c r="T479" s="36">
        <v>0.82469999999999999</v>
      </c>
      <c r="U479" s="37">
        <v>0.89419999999999999</v>
      </c>
      <c r="V479" s="36">
        <f t="shared" si="14"/>
        <v>0</v>
      </c>
      <c r="W479" s="13">
        <f t="shared" si="15"/>
        <v>0</v>
      </c>
    </row>
    <row r="480" spans="1:23" x14ac:dyDescent="0.25">
      <c r="A480" s="45">
        <v>108904</v>
      </c>
      <c r="B480" s="13" t="s">
        <v>615</v>
      </c>
      <c r="C480" s="13" t="s">
        <v>1049</v>
      </c>
      <c r="D480" s="13">
        <v>44041.719305555554</v>
      </c>
      <c r="E480" s="13">
        <v>0</v>
      </c>
      <c r="F480" s="13">
        <v>6981151177</v>
      </c>
      <c r="G480" s="34">
        <v>7074334320</v>
      </c>
      <c r="H480" s="34">
        <v>7443398358</v>
      </c>
      <c r="I480" s="35">
        <v>5.1999999999999998E-2</v>
      </c>
      <c r="J480" s="13">
        <v>0</v>
      </c>
      <c r="K480" s="13">
        <v>0</v>
      </c>
      <c r="L480" s="13">
        <v>0</v>
      </c>
      <c r="M480" s="13">
        <v>5.1999999999999998E-2</v>
      </c>
      <c r="N480" s="13">
        <v>0</v>
      </c>
      <c r="O480" s="13">
        <v>0</v>
      </c>
      <c r="P480" s="13">
        <v>7345353903</v>
      </c>
      <c r="Q480" s="36">
        <v>0.93</v>
      </c>
      <c r="R480" s="36">
        <v>0.90590000000000004</v>
      </c>
      <c r="S480" s="36">
        <v>0.91639999999999999</v>
      </c>
      <c r="T480" s="36">
        <v>0.82469999999999999</v>
      </c>
      <c r="U480" s="37">
        <v>0.90590000000000004</v>
      </c>
      <c r="V480" s="36">
        <f t="shared" si="14"/>
        <v>0</v>
      </c>
      <c r="W480" s="13">
        <f t="shared" si="15"/>
        <v>0</v>
      </c>
    </row>
    <row r="481" spans="1:23" x14ac:dyDescent="0.25">
      <c r="A481" s="45">
        <v>108905</v>
      </c>
      <c r="B481" s="13" t="s">
        <v>614</v>
      </c>
      <c r="C481" s="13" t="s">
        <v>1049</v>
      </c>
      <c r="D481" s="13">
        <v>44041.719305555554</v>
      </c>
      <c r="E481" s="13">
        <v>0</v>
      </c>
      <c r="F481" s="13">
        <v>554297290</v>
      </c>
      <c r="G481" s="34">
        <v>558968354</v>
      </c>
      <c r="H481" s="34">
        <v>610590293</v>
      </c>
      <c r="I481" s="35">
        <v>9.1999999999999998E-2</v>
      </c>
      <c r="J481" s="13">
        <v>0</v>
      </c>
      <c r="K481" s="13">
        <v>0</v>
      </c>
      <c r="L481" s="13">
        <v>0</v>
      </c>
      <c r="M481" s="13">
        <v>9.1999999999999998E-2</v>
      </c>
      <c r="N481" s="13">
        <v>0</v>
      </c>
      <c r="O481" s="13">
        <v>0</v>
      </c>
      <c r="P481" s="13">
        <v>605487846</v>
      </c>
      <c r="Q481" s="36">
        <v>0.93</v>
      </c>
      <c r="R481" s="36">
        <v>0.87260000000000004</v>
      </c>
      <c r="S481" s="36">
        <v>0.91639999999999999</v>
      </c>
      <c r="T481" s="36">
        <v>0.82469999999999999</v>
      </c>
      <c r="U481" s="37">
        <v>0.87260000000000004</v>
      </c>
      <c r="V481" s="36">
        <f t="shared" si="14"/>
        <v>0</v>
      </c>
      <c r="W481" s="13">
        <f t="shared" si="15"/>
        <v>0</v>
      </c>
    </row>
    <row r="482" spans="1:23" x14ac:dyDescent="0.25">
      <c r="A482" s="45">
        <v>108906</v>
      </c>
      <c r="B482" s="13" t="s">
        <v>613</v>
      </c>
      <c r="C482" s="13" t="s">
        <v>1049</v>
      </c>
      <c r="D482" s="13">
        <v>44043.305833333332</v>
      </c>
      <c r="E482" s="13">
        <v>0</v>
      </c>
      <c r="F482" s="13">
        <v>7616852762</v>
      </c>
      <c r="G482" s="34">
        <v>7810461629</v>
      </c>
      <c r="H482" s="34">
        <v>8110766130</v>
      </c>
      <c r="I482" s="35">
        <v>3.7999999999999999E-2</v>
      </c>
      <c r="J482" s="13">
        <v>0</v>
      </c>
      <c r="K482" s="13">
        <v>0</v>
      </c>
      <c r="L482" s="13">
        <v>0</v>
      </c>
      <c r="M482" s="13">
        <v>3.7999999999999999E-2</v>
      </c>
      <c r="N482" s="13">
        <v>0</v>
      </c>
      <c r="O482" s="13">
        <v>0</v>
      </c>
      <c r="P482" s="13">
        <v>7909713194</v>
      </c>
      <c r="Q482" s="36">
        <v>0.93</v>
      </c>
      <c r="R482" s="36">
        <v>0.91790000000000005</v>
      </c>
      <c r="S482" s="36">
        <v>0.91639999999999999</v>
      </c>
      <c r="T482" s="36">
        <v>0.82469999999999999</v>
      </c>
      <c r="U482" s="37">
        <v>0.91639999999999999</v>
      </c>
      <c r="V482" s="36">
        <f t="shared" si="14"/>
        <v>0</v>
      </c>
      <c r="W482" s="13">
        <f t="shared" si="15"/>
        <v>0</v>
      </c>
    </row>
    <row r="483" spans="1:23" x14ac:dyDescent="0.25">
      <c r="A483" s="45">
        <v>108907</v>
      </c>
      <c r="B483" s="13" t="s">
        <v>612</v>
      </c>
      <c r="C483" s="13" t="s">
        <v>1049</v>
      </c>
      <c r="D483" s="13">
        <v>44041.719305555554</v>
      </c>
      <c r="E483" s="13">
        <v>0</v>
      </c>
      <c r="F483" s="13">
        <v>655950954</v>
      </c>
      <c r="G483" s="34">
        <v>589135899</v>
      </c>
      <c r="H483" s="34">
        <v>641728762</v>
      </c>
      <c r="I483" s="35">
        <v>8.8999999999999996E-2</v>
      </c>
      <c r="J483" s="13">
        <v>0</v>
      </c>
      <c r="K483" s="13">
        <v>0</v>
      </c>
      <c r="L483" s="13">
        <v>0</v>
      </c>
      <c r="M483" s="13">
        <v>8.8999999999999996E-2</v>
      </c>
      <c r="N483" s="13">
        <v>0</v>
      </c>
      <c r="O483" s="13">
        <v>0</v>
      </c>
      <c r="P483" s="13">
        <v>714508476</v>
      </c>
      <c r="Q483" s="36">
        <v>0.93</v>
      </c>
      <c r="R483" s="36">
        <v>0.87509999999999999</v>
      </c>
      <c r="S483" s="36">
        <v>0.91639999999999999</v>
      </c>
      <c r="T483" s="36">
        <v>0.82469999999999999</v>
      </c>
      <c r="U483" s="37">
        <v>0.87509999999999999</v>
      </c>
      <c r="V483" s="36">
        <f t="shared" si="14"/>
        <v>0</v>
      </c>
      <c r="W483" s="13">
        <f t="shared" si="15"/>
        <v>0</v>
      </c>
    </row>
    <row r="484" spans="1:23" x14ac:dyDescent="0.25">
      <c r="A484" s="45">
        <v>108908</v>
      </c>
      <c r="B484" s="13" t="s">
        <v>611</v>
      </c>
      <c r="C484" s="13" t="s">
        <v>1049</v>
      </c>
      <c r="D484" s="13">
        <v>44043.575520833336</v>
      </c>
      <c r="E484" s="13">
        <v>0</v>
      </c>
      <c r="F484" s="13">
        <v>2213588816</v>
      </c>
      <c r="G484" s="34">
        <v>2276006306</v>
      </c>
      <c r="H484" s="34">
        <v>2438428209</v>
      </c>
      <c r="I484" s="35">
        <v>7.0999999999999994E-2</v>
      </c>
      <c r="J484" s="13">
        <v>0</v>
      </c>
      <c r="K484" s="13">
        <v>0</v>
      </c>
      <c r="L484" s="13">
        <v>0</v>
      </c>
      <c r="M484" s="13">
        <v>7.0999999999999994E-2</v>
      </c>
      <c r="N484" s="13">
        <v>0</v>
      </c>
      <c r="O484" s="13">
        <v>0</v>
      </c>
      <c r="P484" s="13">
        <v>2371556440</v>
      </c>
      <c r="Q484" s="36">
        <v>0.93</v>
      </c>
      <c r="R484" s="36">
        <v>0.88970000000000005</v>
      </c>
      <c r="S484" s="36">
        <v>0.91639999999999999</v>
      </c>
      <c r="T484" s="36">
        <v>0.82469999999999999</v>
      </c>
      <c r="U484" s="37">
        <v>0.88970000000000005</v>
      </c>
      <c r="V484" s="36">
        <f t="shared" si="14"/>
        <v>0</v>
      </c>
      <c r="W484" s="13">
        <f t="shared" si="15"/>
        <v>0</v>
      </c>
    </row>
    <row r="485" spans="1:23" x14ac:dyDescent="0.25">
      <c r="A485" s="45">
        <v>108909</v>
      </c>
      <c r="B485" s="13" t="s">
        <v>610</v>
      </c>
      <c r="C485" s="13" t="s">
        <v>1049</v>
      </c>
      <c r="D485" s="13">
        <v>44043.576956018522</v>
      </c>
      <c r="E485" s="13">
        <v>0</v>
      </c>
      <c r="F485" s="13">
        <v>4775584788</v>
      </c>
      <c r="G485" s="34">
        <v>4855837681</v>
      </c>
      <c r="H485" s="34">
        <v>5255622834</v>
      </c>
      <c r="I485" s="35">
        <v>8.2000000000000003E-2</v>
      </c>
      <c r="J485" s="13">
        <v>0</v>
      </c>
      <c r="K485" s="13">
        <v>0</v>
      </c>
      <c r="L485" s="13">
        <v>0</v>
      </c>
      <c r="M485" s="13">
        <v>8.2000000000000003E-2</v>
      </c>
      <c r="N485" s="13">
        <v>0</v>
      </c>
      <c r="O485" s="13">
        <v>0</v>
      </c>
      <c r="P485" s="13">
        <v>5168762654</v>
      </c>
      <c r="Q485" s="36">
        <v>0.93</v>
      </c>
      <c r="R485" s="36">
        <v>0.88070000000000004</v>
      </c>
      <c r="S485" s="36">
        <v>0.91639999999999999</v>
      </c>
      <c r="T485" s="36">
        <v>0.82469999999999999</v>
      </c>
      <c r="U485" s="37">
        <v>0.88070000000000004</v>
      </c>
      <c r="V485" s="36">
        <f t="shared" si="14"/>
        <v>0</v>
      </c>
      <c r="W485" s="13">
        <f t="shared" si="15"/>
        <v>0</v>
      </c>
    </row>
    <row r="486" spans="1:23" x14ac:dyDescent="0.25">
      <c r="A486" s="45">
        <v>108910</v>
      </c>
      <c r="B486" s="13" t="s">
        <v>609</v>
      </c>
      <c r="C486" s="13" t="s">
        <v>1049</v>
      </c>
      <c r="D486" s="13">
        <v>44044.313344907408</v>
      </c>
      <c r="E486" s="13">
        <v>0</v>
      </c>
      <c r="F486" s="13">
        <v>178510429</v>
      </c>
      <c r="G486" s="34">
        <v>179269036</v>
      </c>
      <c r="H486" s="34">
        <v>198607367</v>
      </c>
      <c r="I486" s="35">
        <v>0.108</v>
      </c>
      <c r="J486" s="13">
        <v>0</v>
      </c>
      <c r="K486" s="13">
        <v>0</v>
      </c>
      <c r="L486" s="13">
        <v>0</v>
      </c>
      <c r="M486" s="13">
        <v>0.108</v>
      </c>
      <c r="N486" s="13">
        <v>0</v>
      </c>
      <c r="O486" s="13">
        <v>0</v>
      </c>
      <c r="P486" s="13">
        <v>197766927</v>
      </c>
      <c r="Q486" s="36">
        <v>0.93</v>
      </c>
      <c r="R486" s="36">
        <v>0.86040000000000005</v>
      </c>
      <c r="S486" s="36">
        <v>0.91639999999999999</v>
      </c>
      <c r="T486" s="36">
        <v>0.82469999999999999</v>
      </c>
      <c r="U486" s="37">
        <v>0.86040000000000005</v>
      </c>
      <c r="V486" s="36">
        <f t="shared" si="14"/>
        <v>0</v>
      </c>
      <c r="W486" s="13">
        <f t="shared" si="15"/>
        <v>0</v>
      </c>
    </row>
    <row r="487" spans="1:23" x14ac:dyDescent="0.25">
      <c r="A487" s="45">
        <v>108911</v>
      </c>
      <c r="B487" s="13" t="s">
        <v>608</v>
      </c>
      <c r="C487" s="13" t="s">
        <v>1049</v>
      </c>
      <c r="D487" s="13">
        <v>44043.632048611114</v>
      </c>
      <c r="E487" s="13">
        <v>0</v>
      </c>
      <c r="F487" s="13">
        <v>3340196179</v>
      </c>
      <c r="G487" s="34">
        <v>3405690134</v>
      </c>
      <c r="H487" s="34">
        <v>3563871947</v>
      </c>
      <c r="I487" s="35">
        <v>4.5999999999999999E-2</v>
      </c>
      <c r="J487" s="13">
        <v>0</v>
      </c>
      <c r="K487" s="13">
        <v>0</v>
      </c>
      <c r="L487" s="13">
        <v>0</v>
      </c>
      <c r="M487" s="13">
        <v>4.5999999999999999E-2</v>
      </c>
      <c r="N487" s="13">
        <v>0</v>
      </c>
      <c r="O487" s="13">
        <v>0</v>
      </c>
      <c r="P487" s="13">
        <v>3495336038</v>
      </c>
      <c r="Q487" s="36">
        <v>0.93</v>
      </c>
      <c r="R487" s="36">
        <v>0.91090000000000004</v>
      </c>
      <c r="S487" s="36">
        <v>0.91639999999999999</v>
      </c>
      <c r="T487" s="36">
        <v>0.82469999999999999</v>
      </c>
      <c r="U487" s="37">
        <v>0.91090000000000004</v>
      </c>
      <c r="V487" s="36">
        <f t="shared" si="14"/>
        <v>0</v>
      </c>
      <c r="W487" s="13">
        <f t="shared" si="15"/>
        <v>0</v>
      </c>
    </row>
    <row r="488" spans="1:23" x14ac:dyDescent="0.25">
      <c r="A488" s="45">
        <v>108912</v>
      </c>
      <c r="B488" s="13" t="s">
        <v>607</v>
      </c>
      <c r="C488" s="13" t="s">
        <v>1049</v>
      </c>
      <c r="D488" s="13">
        <v>44039.359756944446</v>
      </c>
      <c r="E488" s="13">
        <v>0</v>
      </c>
      <c r="F488" s="13">
        <v>2631437440</v>
      </c>
      <c r="G488" s="34">
        <v>2632980762</v>
      </c>
      <c r="H488" s="34">
        <v>2769929321</v>
      </c>
      <c r="I488" s="35">
        <v>5.1999999999999998E-2</v>
      </c>
      <c r="J488" s="13">
        <v>0</v>
      </c>
      <c r="K488" s="13">
        <v>0</v>
      </c>
      <c r="L488" s="13">
        <v>0</v>
      </c>
      <c r="M488" s="13">
        <v>5.1999999999999998E-2</v>
      </c>
      <c r="N488" s="13">
        <v>0</v>
      </c>
      <c r="O488" s="13">
        <v>0</v>
      </c>
      <c r="P488" s="13">
        <v>2768305727</v>
      </c>
      <c r="Q488" s="36">
        <v>0.93</v>
      </c>
      <c r="R488" s="36">
        <v>0.90610000000000002</v>
      </c>
      <c r="S488" s="36">
        <v>0.91639999999999999</v>
      </c>
      <c r="T488" s="36">
        <v>0.82469999999999999</v>
      </c>
      <c r="U488" s="37">
        <v>0.90610000000000002</v>
      </c>
      <c r="V488" s="36">
        <f t="shared" si="14"/>
        <v>0</v>
      </c>
      <c r="W488" s="13">
        <f t="shared" si="15"/>
        <v>0</v>
      </c>
    </row>
    <row r="489" spans="1:23" x14ac:dyDescent="0.25">
      <c r="A489" s="45">
        <v>108913</v>
      </c>
      <c r="B489" s="13" t="s">
        <v>606</v>
      </c>
      <c r="C489" s="13" t="s">
        <v>1049</v>
      </c>
      <c r="D489" s="13">
        <v>44043.570520833331</v>
      </c>
      <c r="E489" s="13">
        <v>0</v>
      </c>
      <c r="F489" s="13">
        <v>2375060406</v>
      </c>
      <c r="G489" s="34">
        <v>2415149487</v>
      </c>
      <c r="H489" s="34">
        <v>2615319836</v>
      </c>
      <c r="I489" s="35">
        <v>8.3000000000000004E-2</v>
      </c>
      <c r="J489" s="13">
        <v>0</v>
      </c>
      <c r="K489" s="13">
        <v>0</v>
      </c>
      <c r="L489" s="13">
        <v>0</v>
      </c>
      <c r="M489" s="13">
        <v>8.3000000000000004E-2</v>
      </c>
      <c r="N489" s="13">
        <v>0</v>
      </c>
      <c r="O489" s="13">
        <v>0</v>
      </c>
      <c r="P489" s="13">
        <v>2571908126</v>
      </c>
      <c r="Q489" s="36">
        <v>0.93</v>
      </c>
      <c r="R489" s="36">
        <v>0.88019999999999998</v>
      </c>
      <c r="S489" s="36">
        <v>0.91639999999999999</v>
      </c>
      <c r="T489" s="36">
        <v>0.82469999999999999</v>
      </c>
      <c r="U489" s="37">
        <v>0.88019999999999998</v>
      </c>
      <c r="V489" s="36">
        <f t="shared" si="14"/>
        <v>0</v>
      </c>
      <c r="W489" s="13">
        <f t="shared" si="15"/>
        <v>0</v>
      </c>
    </row>
    <row r="490" spans="1:23" x14ac:dyDescent="0.25">
      <c r="A490" s="45">
        <v>108914</v>
      </c>
      <c r="B490" s="13" t="s">
        <v>605</v>
      </c>
      <c r="C490" s="13" t="s">
        <v>1051</v>
      </c>
      <c r="D490" s="13">
        <v>44042.674675925926</v>
      </c>
      <c r="E490" s="13">
        <v>0</v>
      </c>
      <c r="F490" s="13">
        <v>110190149</v>
      </c>
      <c r="G490" s="34">
        <v>112359512</v>
      </c>
      <c r="H490" s="34">
        <v>114936893</v>
      </c>
      <c r="I490" s="35">
        <v>2.3E-2</v>
      </c>
      <c r="J490" s="13">
        <v>0</v>
      </c>
      <c r="K490" s="13">
        <v>0</v>
      </c>
      <c r="L490" s="13">
        <v>0</v>
      </c>
      <c r="M490" s="13">
        <v>2.3E-2</v>
      </c>
      <c r="N490" s="13">
        <v>0</v>
      </c>
      <c r="O490" s="13">
        <v>0</v>
      </c>
      <c r="P490" s="13">
        <v>112717768</v>
      </c>
      <c r="Q490" s="36">
        <v>0.93</v>
      </c>
      <c r="R490" s="36">
        <v>0.93</v>
      </c>
      <c r="S490" s="36">
        <v>0.91639999999999999</v>
      </c>
      <c r="T490" s="36">
        <v>0.82469999999999999</v>
      </c>
      <c r="U490" s="37">
        <v>0.91639999999999999</v>
      </c>
      <c r="V490" s="36">
        <f t="shared" si="14"/>
        <v>0</v>
      </c>
      <c r="W490" s="13">
        <f t="shared" si="15"/>
        <v>0</v>
      </c>
    </row>
    <row r="491" spans="1:23" x14ac:dyDescent="0.25">
      <c r="A491" s="45">
        <v>108915</v>
      </c>
      <c r="B491" s="13" t="s">
        <v>604</v>
      </c>
      <c r="C491" s="13" t="s">
        <v>1049</v>
      </c>
      <c r="D491" s="13">
        <v>44043.632893518516</v>
      </c>
      <c r="E491" s="13">
        <v>0</v>
      </c>
      <c r="F491" s="13">
        <v>135488473</v>
      </c>
      <c r="G491" s="34">
        <v>135996225</v>
      </c>
      <c r="H491" s="34">
        <v>139729193</v>
      </c>
      <c r="I491" s="35">
        <v>2.7E-2</v>
      </c>
      <c r="J491" s="13">
        <v>0</v>
      </c>
      <c r="K491" s="13">
        <v>0</v>
      </c>
      <c r="L491" s="13">
        <v>0</v>
      </c>
      <c r="M491" s="13">
        <v>2.7E-2</v>
      </c>
      <c r="N491" s="13">
        <v>0</v>
      </c>
      <c r="O491" s="13">
        <v>0</v>
      </c>
      <c r="P491" s="13">
        <v>139207504</v>
      </c>
      <c r="Q491" s="36">
        <v>0.93</v>
      </c>
      <c r="R491" s="36">
        <v>0.92769999999999997</v>
      </c>
      <c r="S491" s="36">
        <v>0.91639999999999999</v>
      </c>
      <c r="T491" s="36">
        <v>0.82469999999999999</v>
      </c>
      <c r="U491" s="37">
        <v>0.91639999999999999</v>
      </c>
      <c r="V491" s="36">
        <f t="shared" si="14"/>
        <v>0</v>
      </c>
      <c r="W491" s="13">
        <f t="shared" si="15"/>
        <v>0</v>
      </c>
    </row>
    <row r="492" spans="1:23" x14ac:dyDescent="0.25">
      <c r="A492" s="45">
        <v>108916</v>
      </c>
      <c r="B492" s="13" t="s">
        <v>603</v>
      </c>
      <c r="C492" s="13" t="s">
        <v>1049</v>
      </c>
      <c r="D492" s="13">
        <v>44043.305833333332</v>
      </c>
      <c r="E492" s="13">
        <v>0</v>
      </c>
      <c r="F492" s="13">
        <v>685659633</v>
      </c>
      <c r="G492" s="34">
        <v>692562295</v>
      </c>
      <c r="H492" s="34">
        <v>758740670</v>
      </c>
      <c r="I492" s="35">
        <v>9.6000000000000002E-2</v>
      </c>
      <c r="J492" s="13">
        <v>0</v>
      </c>
      <c r="K492" s="13">
        <v>0</v>
      </c>
      <c r="L492" s="13">
        <v>0</v>
      </c>
      <c r="M492" s="13">
        <v>9.6000000000000002E-2</v>
      </c>
      <c r="N492" s="13">
        <v>0</v>
      </c>
      <c r="O492" s="13">
        <v>0</v>
      </c>
      <c r="P492" s="13">
        <v>751178418</v>
      </c>
      <c r="Q492" s="36">
        <v>0.93</v>
      </c>
      <c r="R492" s="36">
        <v>0.87009999999999998</v>
      </c>
      <c r="S492" s="36">
        <v>0.91639999999999999</v>
      </c>
      <c r="T492" s="36">
        <v>0.82469999999999999</v>
      </c>
      <c r="U492" s="37">
        <v>0.87009999999999998</v>
      </c>
      <c r="V492" s="36">
        <f t="shared" si="14"/>
        <v>0</v>
      </c>
      <c r="W492" s="13">
        <f t="shared" si="15"/>
        <v>0</v>
      </c>
    </row>
    <row r="493" spans="1:23" x14ac:dyDescent="0.25">
      <c r="A493" s="45">
        <v>109901</v>
      </c>
      <c r="B493" s="13" t="s">
        <v>602</v>
      </c>
      <c r="C493" s="13" t="s">
        <v>1049</v>
      </c>
      <c r="D493" s="13">
        <v>44044.482118055559</v>
      </c>
      <c r="E493" s="13">
        <v>0</v>
      </c>
      <c r="F493" s="13">
        <v>98910050</v>
      </c>
      <c r="G493" s="34">
        <v>103252618</v>
      </c>
      <c r="H493" s="34">
        <v>110072080</v>
      </c>
      <c r="I493" s="35">
        <v>6.6000000000000003E-2</v>
      </c>
      <c r="J493" s="13">
        <v>0</v>
      </c>
      <c r="K493" s="13">
        <v>0</v>
      </c>
      <c r="L493" s="13">
        <v>0</v>
      </c>
      <c r="M493" s="13">
        <v>6.6000000000000003E-2</v>
      </c>
      <c r="N493" s="13">
        <v>0</v>
      </c>
      <c r="O493" s="13">
        <v>0</v>
      </c>
      <c r="P493" s="13">
        <v>105442701</v>
      </c>
      <c r="Q493" s="36">
        <v>0.93</v>
      </c>
      <c r="R493" s="36">
        <v>0.89410000000000001</v>
      </c>
      <c r="S493" s="36">
        <v>0.91639999999999999</v>
      </c>
      <c r="T493" s="36">
        <v>0.82469999999999999</v>
      </c>
      <c r="U493" s="37">
        <v>0.89410000000000001</v>
      </c>
      <c r="V493" s="36">
        <f t="shared" si="14"/>
        <v>0</v>
      </c>
      <c r="W493" s="13">
        <f t="shared" si="15"/>
        <v>0</v>
      </c>
    </row>
    <row r="494" spans="1:23" x14ac:dyDescent="0.25">
      <c r="A494" s="45">
        <v>109902</v>
      </c>
      <c r="B494" s="13" t="s">
        <v>601</v>
      </c>
      <c r="C494" s="13" t="s">
        <v>1049</v>
      </c>
      <c r="D494" s="13">
        <v>44040.735763888886</v>
      </c>
      <c r="E494" s="13">
        <v>0</v>
      </c>
      <c r="F494" s="13">
        <v>94857411</v>
      </c>
      <c r="G494" s="34">
        <v>95447040</v>
      </c>
      <c r="H494" s="34">
        <v>107377370</v>
      </c>
      <c r="I494" s="35">
        <v>0.125</v>
      </c>
      <c r="J494" s="13">
        <v>0</v>
      </c>
      <c r="K494" s="13">
        <v>0</v>
      </c>
      <c r="L494" s="13">
        <v>0</v>
      </c>
      <c r="M494" s="13">
        <v>0.125</v>
      </c>
      <c r="N494" s="13">
        <v>0</v>
      </c>
      <c r="O494" s="13">
        <v>0</v>
      </c>
      <c r="P494" s="13">
        <v>106714041</v>
      </c>
      <c r="Q494" s="36">
        <v>0.93</v>
      </c>
      <c r="R494" s="36">
        <v>0.84730000000000005</v>
      </c>
      <c r="S494" s="36">
        <v>0.91639999999999999</v>
      </c>
      <c r="T494" s="36">
        <v>0.82469999999999999</v>
      </c>
      <c r="U494" s="37">
        <v>0.84730000000000005</v>
      </c>
      <c r="V494" s="36">
        <f t="shared" si="14"/>
        <v>0</v>
      </c>
      <c r="W494" s="13">
        <f t="shared" si="15"/>
        <v>0</v>
      </c>
    </row>
    <row r="495" spans="1:23" x14ac:dyDescent="0.25">
      <c r="A495" s="45">
        <v>109903</v>
      </c>
      <c r="B495" s="13" t="s">
        <v>600</v>
      </c>
      <c r="C495" s="13" t="s">
        <v>1049</v>
      </c>
      <c r="D495" s="13">
        <v>44039.707499999997</v>
      </c>
      <c r="E495" s="13">
        <v>0</v>
      </c>
      <c r="F495" s="13">
        <v>96827710</v>
      </c>
      <c r="G495" s="34">
        <v>104637773</v>
      </c>
      <c r="H495" s="34">
        <v>105356474</v>
      </c>
      <c r="I495" s="35">
        <v>7.0000000000000001E-3</v>
      </c>
      <c r="J495" s="13">
        <v>0</v>
      </c>
      <c r="K495" s="13">
        <v>0</v>
      </c>
      <c r="L495" s="13">
        <v>0</v>
      </c>
      <c r="M495" s="13">
        <v>7.0000000000000001E-3</v>
      </c>
      <c r="N495" s="13">
        <v>0</v>
      </c>
      <c r="O495" s="13">
        <v>0</v>
      </c>
      <c r="P495" s="13">
        <v>97492768</v>
      </c>
      <c r="Q495" s="36">
        <v>0.93</v>
      </c>
      <c r="R495" s="36">
        <v>0.93</v>
      </c>
      <c r="S495" s="36">
        <v>0.91639999999999999</v>
      </c>
      <c r="T495" s="36">
        <v>0.82469999999999999</v>
      </c>
      <c r="U495" s="37">
        <v>0.91639999999999999</v>
      </c>
      <c r="V495" s="36">
        <f t="shared" si="14"/>
        <v>0</v>
      </c>
      <c r="W495" s="13">
        <f t="shared" si="15"/>
        <v>0</v>
      </c>
    </row>
    <row r="496" spans="1:23" x14ac:dyDescent="0.25">
      <c r="A496" s="45">
        <v>109904</v>
      </c>
      <c r="B496" s="13" t="s">
        <v>599</v>
      </c>
      <c r="C496" s="13" t="s">
        <v>1049</v>
      </c>
      <c r="D496" s="13">
        <v>44040.735763888886</v>
      </c>
      <c r="E496" s="13">
        <v>0</v>
      </c>
      <c r="F496" s="13">
        <v>725177301</v>
      </c>
      <c r="G496" s="34">
        <v>755562859</v>
      </c>
      <c r="H496" s="34">
        <v>782818268</v>
      </c>
      <c r="I496" s="35">
        <v>3.5999999999999997E-2</v>
      </c>
      <c r="J496" s="13">
        <v>0</v>
      </c>
      <c r="K496" s="13">
        <v>0</v>
      </c>
      <c r="L496" s="13">
        <v>0</v>
      </c>
      <c r="M496" s="13">
        <v>3.5999999999999997E-2</v>
      </c>
      <c r="N496" s="13">
        <v>0</v>
      </c>
      <c r="O496" s="13">
        <v>0</v>
      </c>
      <c r="P496" s="13">
        <v>751336612</v>
      </c>
      <c r="Q496" s="36">
        <v>0.93</v>
      </c>
      <c r="R496" s="36">
        <v>0.92</v>
      </c>
      <c r="S496" s="36">
        <v>0.91639999999999999</v>
      </c>
      <c r="T496" s="36">
        <v>0.82469999999999999</v>
      </c>
      <c r="U496" s="37">
        <v>0.91639999999999999</v>
      </c>
      <c r="V496" s="36">
        <f t="shared" si="14"/>
        <v>0</v>
      </c>
      <c r="W496" s="13">
        <f t="shared" si="15"/>
        <v>0</v>
      </c>
    </row>
    <row r="497" spans="1:23" x14ac:dyDescent="0.25">
      <c r="A497" s="45">
        <v>109905</v>
      </c>
      <c r="B497" s="13" t="s">
        <v>598</v>
      </c>
      <c r="C497" s="13" t="s">
        <v>1049</v>
      </c>
      <c r="D497" s="13">
        <v>44043.407511574071</v>
      </c>
      <c r="E497" s="13">
        <v>0</v>
      </c>
      <c r="F497" s="13">
        <v>93990785</v>
      </c>
      <c r="G497" s="34">
        <v>102453668</v>
      </c>
      <c r="H497" s="34">
        <v>114763315</v>
      </c>
      <c r="I497" s="35">
        <v>0.12</v>
      </c>
      <c r="J497" s="13">
        <v>0</v>
      </c>
      <c r="K497" s="13">
        <v>0</v>
      </c>
      <c r="L497" s="13">
        <v>0</v>
      </c>
      <c r="M497" s="13">
        <v>0.12</v>
      </c>
      <c r="N497" s="13">
        <v>0</v>
      </c>
      <c r="O497" s="13">
        <v>0</v>
      </c>
      <c r="P497" s="13">
        <v>105283630</v>
      </c>
      <c r="Q497" s="36">
        <v>0.93</v>
      </c>
      <c r="R497" s="36">
        <v>0.85099999999999998</v>
      </c>
      <c r="S497" s="36">
        <v>0.91639999999999999</v>
      </c>
      <c r="T497" s="36">
        <v>0.82469999999999999</v>
      </c>
      <c r="U497" s="37">
        <v>0.85099999999999998</v>
      </c>
      <c r="V497" s="36">
        <f t="shared" si="14"/>
        <v>0</v>
      </c>
      <c r="W497" s="13">
        <f t="shared" si="15"/>
        <v>0</v>
      </c>
    </row>
    <row r="498" spans="1:23" x14ac:dyDescent="0.25">
      <c r="A498" s="45">
        <v>109907</v>
      </c>
      <c r="B498" s="13" t="s">
        <v>597</v>
      </c>
      <c r="C498" s="13" t="s">
        <v>1049</v>
      </c>
      <c r="D498" s="13">
        <v>44036.564849537041</v>
      </c>
      <c r="E498" s="13">
        <v>0</v>
      </c>
      <c r="F498" s="13">
        <v>220347522</v>
      </c>
      <c r="G498" s="34">
        <v>231266983</v>
      </c>
      <c r="H498" s="34">
        <v>248111758</v>
      </c>
      <c r="I498" s="35">
        <v>7.2999999999999995E-2</v>
      </c>
      <c r="J498" s="13">
        <v>0</v>
      </c>
      <c r="K498" s="13">
        <v>0</v>
      </c>
      <c r="L498" s="13">
        <v>0</v>
      </c>
      <c r="M498" s="13">
        <v>7.2999999999999995E-2</v>
      </c>
      <c r="N498" s="13">
        <v>0</v>
      </c>
      <c r="O498" s="13">
        <v>0</v>
      </c>
      <c r="P498" s="13">
        <v>236396957</v>
      </c>
      <c r="Q498" s="36">
        <v>0.93</v>
      </c>
      <c r="R498" s="36">
        <v>0.88849999999999996</v>
      </c>
      <c r="S498" s="36">
        <v>0.91639999999999999</v>
      </c>
      <c r="T498" s="36">
        <v>0.82469999999999999</v>
      </c>
      <c r="U498" s="37">
        <v>0.88849999999999996</v>
      </c>
      <c r="V498" s="36">
        <f t="shared" si="14"/>
        <v>0</v>
      </c>
      <c r="W498" s="13">
        <f t="shared" si="15"/>
        <v>0</v>
      </c>
    </row>
    <row r="499" spans="1:23" x14ac:dyDescent="0.25">
      <c r="A499" s="45">
        <v>109908</v>
      </c>
      <c r="B499" s="13" t="s">
        <v>596</v>
      </c>
      <c r="C499" s="13" t="s">
        <v>1049</v>
      </c>
      <c r="D499" s="13">
        <v>44043.305833333332</v>
      </c>
      <c r="E499" s="13">
        <v>0</v>
      </c>
      <c r="F499" s="13">
        <v>52809992</v>
      </c>
      <c r="G499" s="34">
        <v>55254238</v>
      </c>
      <c r="H499" s="34">
        <v>55727584</v>
      </c>
      <c r="I499" s="35">
        <v>8.9999999999999993E-3</v>
      </c>
      <c r="J499" s="13">
        <v>0</v>
      </c>
      <c r="K499" s="13">
        <v>0</v>
      </c>
      <c r="L499" s="13">
        <v>0</v>
      </c>
      <c r="M499" s="13">
        <v>8.9999999999999993E-3</v>
      </c>
      <c r="N499" s="13">
        <v>0</v>
      </c>
      <c r="O499" s="13">
        <v>0</v>
      </c>
      <c r="P499" s="13">
        <v>53262399</v>
      </c>
      <c r="Q499" s="36">
        <v>0.93</v>
      </c>
      <c r="R499" s="36">
        <v>0.93</v>
      </c>
      <c r="S499" s="36">
        <v>0.91639999999999999</v>
      </c>
      <c r="T499" s="36">
        <v>0.82469999999999999</v>
      </c>
      <c r="U499" s="37">
        <v>0.91639999999999999</v>
      </c>
      <c r="V499" s="36">
        <f t="shared" si="14"/>
        <v>0</v>
      </c>
      <c r="W499" s="13">
        <f t="shared" si="15"/>
        <v>0</v>
      </c>
    </row>
    <row r="500" spans="1:23" x14ac:dyDescent="0.25">
      <c r="A500" s="45">
        <v>109910</v>
      </c>
      <c r="B500" s="13" t="s">
        <v>595</v>
      </c>
      <c r="C500" s="13" t="s">
        <v>1049</v>
      </c>
      <c r="D500" s="13">
        <v>44041.719305555554</v>
      </c>
      <c r="E500" s="13">
        <v>0</v>
      </c>
      <c r="F500" s="13">
        <v>34052301</v>
      </c>
      <c r="G500" s="34">
        <v>36660715</v>
      </c>
      <c r="H500" s="34">
        <v>40387518</v>
      </c>
      <c r="I500" s="35">
        <v>0.10199999999999999</v>
      </c>
      <c r="J500" s="13">
        <v>0</v>
      </c>
      <c r="K500" s="13">
        <v>0</v>
      </c>
      <c r="L500" s="13">
        <v>0</v>
      </c>
      <c r="M500" s="13">
        <v>0.10199999999999999</v>
      </c>
      <c r="N500" s="13">
        <v>0</v>
      </c>
      <c r="O500" s="13">
        <v>0</v>
      </c>
      <c r="P500" s="13">
        <v>37513942</v>
      </c>
      <c r="Q500" s="36">
        <v>0.93</v>
      </c>
      <c r="R500" s="36">
        <v>0.86519999999999997</v>
      </c>
      <c r="S500" s="36">
        <v>0.91639999999999999</v>
      </c>
      <c r="T500" s="36">
        <v>0.82469999999999999</v>
      </c>
      <c r="U500" s="37">
        <v>0.86519999999999997</v>
      </c>
      <c r="V500" s="36">
        <f t="shared" si="14"/>
        <v>0</v>
      </c>
      <c r="W500" s="13">
        <f t="shared" si="15"/>
        <v>0</v>
      </c>
    </row>
    <row r="501" spans="1:23" x14ac:dyDescent="0.25">
      <c r="A501" s="45">
        <v>109911</v>
      </c>
      <c r="B501" s="13" t="s">
        <v>594</v>
      </c>
      <c r="C501" s="13" t="s">
        <v>1049</v>
      </c>
      <c r="D501" s="13">
        <v>44041.719305555554</v>
      </c>
      <c r="E501" s="13">
        <v>0</v>
      </c>
      <c r="F501" s="13">
        <v>643499378</v>
      </c>
      <c r="G501" s="34">
        <v>700246830</v>
      </c>
      <c r="H501" s="34">
        <v>741766283</v>
      </c>
      <c r="I501" s="35">
        <v>5.8999999999999997E-2</v>
      </c>
      <c r="J501" s="13">
        <v>0</v>
      </c>
      <c r="K501" s="13">
        <v>0</v>
      </c>
      <c r="L501" s="13">
        <v>0</v>
      </c>
      <c r="M501" s="13">
        <v>5.8999999999999997E-2</v>
      </c>
      <c r="N501" s="13">
        <v>0</v>
      </c>
      <c r="O501" s="13">
        <v>0</v>
      </c>
      <c r="P501" s="13">
        <v>681654127</v>
      </c>
      <c r="Q501" s="36">
        <v>0.93</v>
      </c>
      <c r="R501" s="36">
        <v>0.89980000000000004</v>
      </c>
      <c r="S501" s="36">
        <v>0.91639999999999999</v>
      </c>
      <c r="T501" s="36">
        <v>0.82469999999999999</v>
      </c>
      <c r="U501" s="37">
        <v>0.89980000000000004</v>
      </c>
      <c r="V501" s="36">
        <f t="shared" si="14"/>
        <v>0</v>
      </c>
      <c r="W501" s="13">
        <f t="shared" si="15"/>
        <v>0</v>
      </c>
    </row>
    <row r="502" spans="1:23" x14ac:dyDescent="0.25">
      <c r="A502" s="45">
        <v>109912</v>
      </c>
      <c r="B502" s="13" t="s">
        <v>593</v>
      </c>
      <c r="C502" s="13" t="s">
        <v>1049</v>
      </c>
      <c r="D502" s="13">
        <v>44043.305833333332</v>
      </c>
      <c r="E502" s="13">
        <v>0</v>
      </c>
      <c r="F502" s="13">
        <v>94630463</v>
      </c>
      <c r="G502" s="34">
        <v>99439745</v>
      </c>
      <c r="H502" s="34">
        <v>101904405</v>
      </c>
      <c r="I502" s="35">
        <v>2.5000000000000001E-2</v>
      </c>
      <c r="J502" s="13">
        <v>0</v>
      </c>
      <c r="K502" s="13">
        <v>0</v>
      </c>
      <c r="L502" s="13">
        <v>0</v>
      </c>
      <c r="M502" s="13">
        <v>2.5000000000000001E-2</v>
      </c>
      <c r="N502" s="13">
        <v>0</v>
      </c>
      <c r="O502" s="13">
        <v>0</v>
      </c>
      <c r="P502" s="13">
        <v>96975923</v>
      </c>
      <c r="Q502" s="36">
        <v>0.93</v>
      </c>
      <c r="R502" s="36">
        <v>0.93</v>
      </c>
      <c r="S502" s="36">
        <v>0.91639999999999999</v>
      </c>
      <c r="T502" s="36">
        <v>0.82469999999999999</v>
      </c>
      <c r="U502" s="37">
        <v>0.91639999999999999</v>
      </c>
      <c r="V502" s="36">
        <f t="shared" si="14"/>
        <v>0</v>
      </c>
      <c r="W502" s="13">
        <f t="shared" si="15"/>
        <v>0</v>
      </c>
    </row>
    <row r="503" spans="1:23" x14ac:dyDescent="0.25">
      <c r="A503" s="45">
        <v>109913</v>
      </c>
      <c r="B503" s="13" t="s">
        <v>592</v>
      </c>
      <c r="C503" s="13" t="s">
        <v>1049</v>
      </c>
      <c r="D503" s="13">
        <v>44043.305833333332</v>
      </c>
      <c r="E503" s="13">
        <v>0</v>
      </c>
      <c r="F503" s="13">
        <v>192985730</v>
      </c>
      <c r="G503" s="34">
        <v>197251924</v>
      </c>
      <c r="H503" s="34">
        <v>213036769</v>
      </c>
      <c r="I503" s="35">
        <v>0.08</v>
      </c>
      <c r="J503" s="13">
        <v>0</v>
      </c>
      <c r="K503" s="13">
        <v>0</v>
      </c>
      <c r="L503" s="13">
        <v>0</v>
      </c>
      <c r="M503" s="13">
        <v>0.08</v>
      </c>
      <c r="N503" s="13">
        <v>0</v>
      </c>
      <c r="O503" s="13">
        <v>0</v>
      </c>
      <c r="P503" s="13">
        <v>208429178</v>
      </c>
      <c r="Q503" s="36">
        <v>0.93</v>
      </c>
      <c r="R503" s="36">
        <v>0.88260000000000005</v>
      </c>
      <c r="S503" s="36">
        <v>0.91639999999999999</v>
      </c>
      <c r="T503" s="36">
        <v>0.82469999999999999</v>
      </c>
      <c r="U503" s="37">
        <v>0.88260000000000005</v>
      </c>
      <c r="V503" s="36">
        <f t="shared" si="14"/>
        <v>0</v>
      </c>
      <c r="W503" s="13">
        <f t="shared" si="15"/>
        <v>0</v>
      </c>
    </row>
    <row r="504" spans="1:23" x14ac:dyDescent="0.25">
      <c r="A504" s="45">
        <v>110901</v>
      </c>
      <c r="B504" s="13" t="s">
        <v>590</v>
      </c>
      <c r="C504" s="13" t="s">
        <v>1049</v>
      </c>
      <c r="D504" s="13">
        <v>44043.305833333332</v>
      </c>
      <c r="E504" s="13">
        <v>0</v>
      </c>
      <c r="F504" s="13">
        <v>74144582</v>
      </c>
      <c r="G504" s="34">
        <v>75859900</v>
      </c>
      <c r="H504" s="34">
        <v>70874633</v>
      </c>
      <c r="I504" s="35">
        <v>-6.6000000000000003E-2</v>
      </c>
      <c r="J504" s="13">
        <v>0</v>
      </c>
      <c r="K504" s="13">
        <v>0</v>
      </c>
      <c r="L504" s="13">
        <v>0</v>
      </c>
      <c r="M504" s="13">
        <v>-6.6000000000000003E-2</v>
      </c>
      <c r="N504" s="13">
        <v>0</v>
      </c>
      <c r="O504" s="13">
        <v>0</v>
      </c>
      <c r="P504" s="13">
        <v>69272040</v>
      </c>
      <c r="Q504" s="36">
        <v>0.93</v>
      </c>
      <c r="R504" s="36">
        <v>0.93</v>
      </c>
      <c r="S504" s="36">
        <v>0.91639999999999999</v>
      </c>
      <c r="T504" s="36">
        <v>0.82469999999999999</v>
      </c>
      <c r="U504" s="37">
        <v>0.91639999999999999</v>
      </c>
      <c r="V504" s="36">
        <f t="shared" si="14"/>
        <v>0</v>
      </c>
      <c r="W504" s="13">
        <f t="shared" si="15"/>
        <v>0</v>
      </c>
    </row>
    <row r="505" spans="1:23" x14ac:dyDescent="0.25">
      <c r="A505" s="45">
        <v>110902</v>
      </c>
      <c r="B505" s="13" t="s">
        <v>589</v>
      </c>
      <c r="C505" s="13" t="s">
        <v>1049</v>
      </c>
      <c r="D505" s="13">
        <v>44036.564849537041</v>
      </c>
      <c r="E505" s="13">
        <v>0</v>
      </c>
      <c r="F505" s="13">
        <v>1264106325</v>
      </c>
      <c r="G505" s="34">
        <v>1203081709</v>
      </c>
      <c r="H505" s="34">
        <v>1200808042</v>
      </c>
      <c r="I505" s="35">
        <v>-2E-3</v>
      </c>
      <c r="J505" s="13">
        <v>0</v>
      </c>
      <c r="K505" s="13">
        <v>0</v>
      </c>
      <c r="L505" s="13">
        <v>0</v>
      </c>
      <c r="M505" s="13">
        <v>-2E-3</v>
      </c>
      <c r="N505" s="13">
        <v>3161945</v>
      </c>
      <c r="O505" s="13">
        <v>3161945</v>
      </c>
      <c r="P505" s="13">
        <v>1264879274</v>
      </c>
      <c r="Q505" s="36">
        <v>0.93</v>
      </c>
      <c r="R505" s="36">
        <v>0.93</v>
      </c>
      <c r="S505" s="36">
        <v>0.91639999999999999</v>
      </c>
      <c r="T505" s="36">
        <v>0.82469999999999999</v>
      </c>
      <c r="U505" s="37">
        <v>0.91639999999999999</v>
      </c>
      <c r="V505" s="36">
        <f t="shared" si="14"/>
        <v>0</v>
      </c>
      <c r="W505" s="13">
        <f t="shared" si="15"/>
        <v>0</v>
      </c>
    </row>
    <row r="506" spans="1:23" x14ac:dyDescent="0.25">
      <c r="A506" s="45">
        <v>110905</v>
      </c>
      <c r="B506" s="13" t="s">
        <v>588</v>
      </c>
      <c r="C506" s="13" t="s">
        <v>1049</v>
      </c>
      <c r="D506" s="13">
        <v>44043.305833333332</v>
      </c>
      <c r="E506" s="13">
        <v>0</v>
      </c>
      <c r="F506" s="13">
        <v>114131759</v>
      </c>
      <c r="G506" s="34">
        <v>117994431</v>
      </c>
      <c r="H506" s="34">
        <v>119757672</v>
      </c>
      <c r="I506" s="35">
        <v>1.4999999999999999E-2</v>
      </c>
      <c r="J506" s="13">
        <v>0</v>
      </c>
      <c r="K506" s="13">
        <v>0</v>
      </c>
      <c r="L506" s="13">
        <v>0</v>
      </c>
      <c r="M506" s="13">
        <v>1.4999999999999999E-2</v>
      </c>
      <c r="N506" s="13">
        <v>0</v>
      </c>
      <c r="O506" s="13">
        <v>0</v>
      </c>
      <c r="P506" s="13">
        <v>115837278</v>
      </c>
      <c r="Q506" s="36">
        <v>0.93</v>
      </c>
      <c r="R506" s="36">
        <v>0.93</v>
      </c>
      <c r="S506" s="36">
        <v>0.91639999999999999</v>
      </c>
      <c r="T506" s="36">
        <v>0.82469999999999999</v>
      </c>
      <c r="U506" s="37">
        <v>0.91639999999999999</v>
      </c>
      <c r="V506" s="36">
        <f t="shared" si="14"/>
        <v>0</v>
      </c>
      <c r="W506" s="13">
        <f t="shared" si="15"/>
        <v>0</v>
      </c>
    </row>
    <row r="507" spans="1:23" x14ac:dyDescent="0.25">
      <c r="A507" s="45">
        <v>110906</v>
      </c>
      <c r="B507" s="13" t="s">
        <v>587</v>
      </c>
      <c r="C507" s="13" t="s">
        <v>1049</v>
      </c>
      <c r="D507" s="13">
        <v>44036.564849537041</v>
      </c>
      <c r="E507" s="13">
        <v>0</v>
      </c>
      <c r="F507" s="13">
        <v>112271840</v>
      </c>
      <c r="G507" s="34">
        <v>106406684</v>
      </c>
      <c r="H507" s="34">
        <v>101056646</v>
      </c>
      <c r="I507" s="35">
        <v>-0.05</v>
      </c>
      <c r="J507" s="13">
        <v>0</v>
      </c>
      <c r="K507" s="13">
        <v>0</v>
      </c>
      <c r="L507" s="13">
        <v>0</v>
      </c>
      <c r="M507" s="13">
        <v>-0.05</v>
      </c>
      <c r="N507" s="13">
        <v>0</v>
      </c>
      <c r="O507" s="13">
        <v>0</v>
      </c>
      <c r="P507" s="13">
        <v>106626907</v>
      </c>
      <c r="Q507" s="36">
        <v>0.93</v>
      </c>
      <c r="R507" s="36">
        <v>0.93</v>
      </c>
      <c r="S507" s="36">
        <v>0.91639999999999999</v>
      </c>
      <c r="T507" s="36">
        <v>0.82469999999999999</v>
      </c>
      <c r="U507" s="37">
        <v>0.91639999999999999</v>
      </c>
      <c r="V507" s="36">
        <f t="shared" si="14"/>
        <v>0</v>
      </c>
      <c r="W507" s="13">
        <f t="shared" si="15"/>
        <v>0</v>
      </c>
    </row>
    <row r="508" spans="1:23" x14ac:dyDescent="0.25">
      <c r="A508" s="45">
        <v>110907</v>
      </c>
      <c r="B508" s="13" t="s">
        <v>586</v>
      </c>
      <c r="C508" s="13" t="s">
        <v>1049</v>
      </c>
      <c r="D508" s="13">
        <v>44036.564849537041</v>
      </c>
      <c r="E508" s="13">
        <v>5537172</v>
      </c>
      <c r="F508" s="13">
        <v>950613157</v>
      </c>
      <c r="G508" s="34">
        <v>947693877</v>
      </c>
      <c r="H508" s="34">
        <v>888114281</v>
      </c>
      <c r="I508" s="35">
        <v>-6.3E-2</v>
      </c>
      <c r="J508" s="13">
        <v>0</v>
      </c>
      <c r="K508" s="13">
        <v>0</v>
      </c>
      <c r="L508" s="13">
        <v>0</v>
      </c>
      <c r="M508" s="13">
        <v>-6.3E-2</v>
      </c>
      <c r="N508" s="13">
        <v>5350852</v>
      </c>
      <c r="O508" s="13">
        <v>-186320</v>
      </c>
      <c r="P508" s="13">
        <v>891011823</v>
      </c>
      <c r="Q508" s="36">
        <v>0.93</v>
      </c>
      <c r="R508" s="36">
        <v>0.93</v>
      </c>
      <c r="S508" s="36">
        <v>0.91639999999999999</v>
      </c>
      <c r="T508" s="36">
        <v>0.82469999999999999</v>
      </c>
      <c r="U508" s="37">
        <v>0.91639999999999999</v>
      </c>
      <c r="V508" s="36">
        <f t="shared" si="14"/>
        <v>0</v>
      </c>
      <c r="W508" s="13">
        <f t="shared" si="15"/>
        <v>0</v>
      </c>
    </row>
    <row r="509" spans="1:23" x14ac:dyDescent="0.25">
      <c r="A509" s="45">
        <v>110908</v>
      </c>
      <c r="B509" s="13" t="s">
        <v>585</v>
      </c>
      <c r="C509" s="13" t="s">
        <v>1049</v>
      </c>
      <c r="D509" s="13">
        <v>44036.564849537041</v>
      </c>
      <c r="E509" s="13">
        <v>0</v>
      </c>
      <c r="F509" s="13">
        <v>53185585</v>
      </c>
      <c r="G509" s="34">
        <v>54043312</v>
      </c>
      <c r="H509" s="34">
        <v>53769740</v>
      </c>
      <c r="I509" s="35">
        <v>-5.0000000000000001E-3</v>
      </c>
      <c r="J509" s="13">
        <v>0</v>
      </c>
      <c r="K509" s="13">
        <v>0</v>
      </c>
      <c r="L509" s="13">
        <v>0</v>
      </c>
      <c r="M509" s="13">
        <v>-5.0000000000000001E-3</v>
      </c>
      <c r="N509" s="13">
        <v>0</v>
      </c>
      <c r="O509" s="13">
        <v>0</v>
      </c>
      <c r="P509" s="13">
        <v>52916355</v>
      </c>
      <c r="Q509" s="36">
        <v>0.93</v>
      </c>
      <c r="R509" s="36">
        <v>0.93</v>
      </c>
      <c r="S509" s="36">
        <v>0.91639999999999999</v>
      </c>
      <c r="T509" s="36">
        <v>0.82469999999999999</v>
      </c>
      <c r="U509" s="37">
        <v>0.91639999999999999</v>
      </c>
      <c r="V509" s="36">
        <f t="shared" si="14"/>
        <v>0</v>
      </c>
      <c r="W509" s="13">
        <f t="shared" si="15"/>
        <v>0</v>
      </c>
    </row>
    <row r="510" spans="1:23" x14ac:dyDescent="0.25">
      <c r="A510" s="45">
        <v>111901</v>
      </c>
      <c r="B510" s="13" t="s">
        <v>584</v>
      </c>
      <c r="C510" s="13" t="s">
        <v>1049</v>
      </c>
      <c r="D510" s="13">
        <v>44040.735763888886</v>
      </c>
      <c r="E510" s="13">
        <v>0</v>
      </c>
      <c r="F510" s="13">
        <v>6395367582</v>
      </c>
      <c r="G510" s="34">
        <v>5227799724</v>
      </c>
      <c r="H510" s="34">
        <v>5426233608</v>
      </c>
      <c r="I510" s="35">
        <v>3.7999999999999999E-2</v>
      </c>
      <c r="J510" s="13">
        <v>0</v>
      </c>
      <c r="K510" s="13">
        <v>0</v>
      </c>
      <c r="L510" s="13">
        <v>0</v>
      </c>
      <c r="M510" s="13">
        <v>3.7999999999999999E-2</v>
      </c>
      <c r="N510" s="13">
        <v>0</v>
      </c>
      <c r="O510" s="13">
        <v>0</v>
      </c>
      <c r="P510" s="13">
        <v>6638119351</v>
      </c>
      <c r="Q510" s="36">
        <v>0.93</v>
      </c>
      <c r="R510" s="36">
        <v>0.91830000000000001</v>
      </c>
      <c r="S510" s="36">
        <v>0.91639999999999999</v>
      </c>
      <c r="T510" s="36">
        <v>0.82469999999999999</v>
      </c>
      <c r="U510" s="37">
        <v>0.91639999999999999</v>
      </c>
      <c r="V510" s="36">
        <f t="shared" si="14"/>
        <v>0</v>
      </c>
      <c r="W510" s="13">
        <f t="shared" si="15"/>
        <v>0</v>
      </c>
    </row>
    <row r="511" spans="1:23" x14ac:dyDescent="0.25">
      <c r="A511" s="45">
        <v>111903</v>
      </c>
      <c r="B511" s="13" t="s">
        <v>582</v>
      </c>
      <c r="C511" s="13" t="s">
        <v>1049</v>
      </c>
      <c r="D511" s="13">
        <v>44044.312789351854</v>
      </c>
      <c r="E511" s="13">
        <v>0</v>
      </c>
      <c r="F511" s="13">
        <v>293517986</v>
      </c>
      <c r="G511" s="34">
        <v>268598584</v>
      </c>
      <c r="H511" s="34">
        <v>274982840</v>
      </c>
      <c r="I511" s="35">
        <v>2.4E-2</v>
      </c>
      <c r="J511" s="13">
        <v>0</v>
      </c>
      <c r="K511" s="13">
        <v>0</v>
      </c>
      <c r="L511" s="13">
        <v>0</v>
      </c>
      <c r="M511" s="13">
        <v>2.4E-2</v>
      </c>
      <c r="N511" s="13">
        <v>0</v>
      </c>
      <c r="O511" s="13">
        <v>0</v>
      </c>
      <c r="P511" s="13">
        <v>300494545</v>
      </c>
      <c r="Q511" s="36">
        <v>0.93</v>
      </c>
      <c r="R511" s="36">
        <v>0.93</v>
      </c>
      <c r="S511" s="36">
        <v>0.91639999999999999</v>
      </c>
      <c r="T511" s="36">
        <v>0.82469999999999999</v>
      </c>
      <c r="U511" s="37">
        <v>0.91639999999999999</v>
      </c>
      <c r="V511" s="36">
        <f t="shared" si="14"/>
        <v>0</v>
      </c>
      <c r="W511" s="13">
        <f t="shared" si="15"/>
        <v>0</v>
      </c>
    </row>
    <row r="512" spans="1:23" x14ac:dyDescent="0.25">
      <c r="A512" s="45">
        <v>112901</v>
      </c>
      <c r="B512" s="13" t="s">
        <v>581</v>
      </c>
      <c r="C512" s="13" t="s">
        <v>1049</v>
      </c>
      <c r="D512" s="13">
        <v>44043.571134259262</v>
      </c>
      <c r="E512" s="13">
        <v>0</v>
      </c>
      <c r="F512" s="13">
        <v>1465934525</v>
      </c>
      <c r="G512" s="34">
        <v>1404651453</v>
      </c>
      <c r="H512" s="34">
        <v>1502903866</v>
      </c>
      <c r="I512" s="35">
        <v>7.0000000000000007E-2</v>
      </c>
      <c r="J512" s="13">
        <v>0</v>
      </c>
      <c r="K512" s="13">
        <v>0</v>
      </c>
      <c r="L512" s="13">
        <v>0</v>
      </c>
      <c r="M512" s="13">
        <v>7.0000000000000007E-2</v>
      </c>
      <c r="N512" s="13">
        <v>0</v>
      </c>
      <c r="O512" s="13">
        <v>0</v>
      </c>
      <c r="P512" s="13">
        <v>1568473560</v>
      </c>
      <c r="Q512" s="36">
        <v>0.93</v>
      </c>
      <c r="R512" s="36">
        <v>0.89090000000000003</v>
      </c>
      <c r="S512" s="36">
        <v>0.91639999999999999</v>
      </c>
      <c r="T512" s="36">
        <v>0.82469999999999999</v>
      </c>
      <c r="U512" s="37">
        <v>0.89090000000000003</v>
      </c>
      <c r="V512" s="36">
        <f t="shared" si="14"/>
        <v>0</v>
      </c>
      <c r="W512" s="13">
        <f t="shared" si="15"/>
        <v>0</v>
      </c>
    </row>
    <row r="513" spans="1:23" x14ac:dyDescent="0.25">
      <c r="A513" s="45">
        <v>112905</v>
      </c>
      <c r="B513" s="13" t="s">
        <v>580</v>
      </c>
      <c r="C513" s="13" t="s">
        <v>1049</v>
      </c>
      <c r="D513" s="13">
        <v>44043.305833333332</v>
      </c>
      <c r="E513" s="13">
        <v>0</v>
      </c>
      <c r="F513" s="13">
        <v>88101675</v>
      </c>
      <c r="G513" s="34">
        <v>87028274</v>
      </c>
      <c r="H513" s="34">
        <v>94146641</v>
      </c>
      <c r="I513" s="35">
        <v>8.2000000000000003E-2</v>
      </c>
      <c r="J513" s="13">
        <v>0</v>
      </c>
      <c r="K513" s="13">
        <v>0</v>
      </c>
      <c r="L513" s="13">
        <v>0</v>
      </c>
      <c r="M513" s="13">
        <v>8.2000000000000003E-2</v>
      </c>
      <c r="N513" s="13">
        <v>0</v>
      </c>
      <c r="O513" s="13">
        <v>0</v>
      </c>
      <c r="P513" s="13">
        <v>95307839</v>
      </c>
      <c r="Q513" s="36">
        <v>0.93</v>
      </c>
      <c r="R513" s="36">
        <v>0.88109999999999999</v>
      </c>
      <c r="S513" s="36">
        <v>0.91639999999999999</v>
      </c>
      <c r="T513" s="36">
        <v>0.82469999999999999</v>
      </c>
      <c r="U513" s="37">
        <v>0.88109999999999999</v>
      </c>
      <c r="V513" s="36">
        <f t="shared" si="14"/>
        <v>0</v>
      </c>
      <c r="W513" s="13">
        <f t="shared" si="15"/>
        <v>0</v>
      </c>
    </row>
    <row r="514" spans="1:23" x14ac:dyDescent="0.25">
      <c r="A514" s="45">
        <v>112906</v>
      </c>
      <c r="B514" s="13" t="s">
        <v>579</v>
      </c>
      <c r="C514" s="13" t="s">
        <v>1049</v>
      </c>
      <c r="D514" s="13">
        <v>44043.305833333332</v>
      </c>
      <c r="E514" s="13">
        <v>0</v>
      </c>
      <c r="F514" s="13">
        <v>99504701</v>
      </c>
      <c r="G514" s="34">
        <v>102286728</v>
      </c>
      <c r="H514" s="34">
        <v>105479415</v>
      </c>
      <c r="I514" s="35">
        <v>3.1E-2</v>
      </c>
      <c r="J514" s="13">
        <v>0</v>
      </c>
      <c r="K514" s="13">
        <v>0</v>
      </c>
      <c r="L514" s="13">
        <v>0</v>
      </c>
      <c r="M514" s="13">
        <v>3.1E-2</v>
      </c>
      <c r="N514" s="13">
        <v>0</v>
      </c>
      <c r="O514" s="13">
        <v>0</v>
      </c>
      <c r="P514" s="13">
        <v>102610552</v>
      </c>
      <c r="Q514" s="36">
        <v>0.93</v>
      </c>
      <c r="R514" s="36">
        <v>0.92430000000000001</v>
      </c>
      <c r="S514" s="36">
        <v>0.91639999999999999</v>
      </c>
      <c r="T514" s="36">
        <v>0.82469999999999999</v>
      </c>
      <c r="U514" s="37">
        <v>0.91639999999999999</v>
      </c>
      <c r="V514" s="36">
        <f t="shared" ref="V514:V577" si="16">MIN(R514,S514)-U514</f>
        <v>0</v>
      </c>
      <c r="W514" s="13">
        <f t="shared" ref="W514:W577" si="17">V514*(P514/100)</f>
        <v>0</v>
      </c>
    </row>
    <row r="515" spans="1:23" x14ac:dyDescent="0.25">
      <c r="A515" s="45">
        <v>112907</v>
      </c>
      <c r="B515" s="13" t="s">
        <v>578</v>
      </c>
      <c r="C515" s="13" t="s">
        <v>1049</v>
      </c>
      <c r="D515" s="13">
        <v>44041.719305555554</v>
      </c>
      <c r="E515" s="13">
        <v>0</v>
      </c>
      <c r="F515" s="13">
        <v>68118572</v>
      </c>
      <c r="G515" s="34">
        <v>65589711</v>
      </c>
      <c r="H515" s="34">
        <v>68972311</v>
      </c>
      <c r="I515" s="35">
        <v>5.1999999999999998E-2</v>
      </c>
      <c r="J515" s="13">
        <v>0</v>
      </c>
      <c r="K515" s="13">
        <v>0</v>
      </c>
      <c r="L515" s="13">
        <v>0</v>
      </c>
      <c r="M515" s="13">
        <v>5.1999999999999998E-2</v>
      </c>
      <c r="N515" s="13">
        <v>0</v>
      </c>
      <c r="O515" s="13">
        <v>0</v>
      </c>
      <c r="P515" s="13">
        <v>71631591</v>
      </c>
      <c r="Q515" s="36">
        <v>0.93</v>
      </c>
      <c r="R515" s="36">
        <v>0.90639999999999998</v>
      </c>
      <c r="S515" s="36">
        <v>0.91639999999999999</v>
      </c>
      <c r="T515" s="36">
        <v>0.82469999999999999</v>
      </c>
      <c r="U515" s="37">
        <v>0.90639999999999998</v>
      </c>
      <c r="V515" s="36">
        <f t="shared" si="16"/>
        <v>0</v>
      </c>
      <c r="W515" s="13">
        <f t="shared" si="17"/>
        <v>0</v>
      </c>
    </row>
    <row r="516" spans="1:23" x14ac:dyDescent="0.25">
      <c r="A516" s="45">
        <v>112908</v>
      </c>
      <c r="B516" s="13" t="s">
        <v>577</v>
      </c>
      <c r="C516" s="13" t="s">
        <v>1049</v>
      </c>
      <c r="D516" s="13">
        <v>44039.707499999997</v>
      </c>
      <c r="E516" s="13">
        <v>0</v>
      </c>
      <c r="F516" s="13">
        <v>169478594</v>
      </c>
      <c r="G516" s="34">
        <v>163549923</v>
      </c>
      <c r="H516" s="34">
        <v>166520880</v>
      </c>
      <c r="I516" s="35">
        <v>1.7999999999999999E-2</v>
      </c>
      <c r="J516" s="13">
        <v>0</v>
      </c>
      <c r="K516" s="13">
        <v>0</v>
      </c>
      <c r="L516" s="13">
        <v>0</v>
      </c>
      <c r="M516" s="13">
        <v>1.7999999999999999E-2</v>
      </c>
      <c r="N516" s="13">
        <v>0</v>
      </c>
      <c r="O516" s="13">
        <v>0</v>
      </c>
      <c r="P516" s="13">
        <v>172557248</v>
      </c>
      <c r="Q516" s="36">
        <v>0.93</v>
      </c>
      <c r="R516" s="36">
        <v>0.93</v>
      </c>
      <c r="S516" s="36">
        <v>0.91639999999999999</v>
      </c>
      <c r="T516" s="36">
        <v>0.82469999999999999</v>
      </c>
      <c r="U516" s="37">
        <v>0.91639999999999999</v>
      </c>
      <c r="V516" s="36">
        <f t="shared" si="16"/>
        <v>0</v>
      </c>
      <c r="W516" s="13">
        <f t="shared" si="17"/>
        <v>0</v>
      </c>
    </row>
    <row r="517" spans="1:23" x14ac:dyDescent="0.25">
      <c r="A517" s="45">
        <v>112909</v>
      </c>
      <c r="B517" s="13" t="s">
        <v>576</v>
      </c>
      <c r="C517" s="13" t="s">
        <v>1049</v>
      </c>
      <c r="D517" s="13">
        <v>44043.305833333332</v>
      </c>
      <c r="E517" s="13">
        <v>0</v>
      </c>
      <c r="F517" s="13">
        <v>96933629</v>
      </c>
      <c r="G517" s="34">
        <v>69600744</v>
      </c>
      <c r="H517" s="34">
        <v>74917463</v>
      </c>
      <c r="I517" s="35">
        <v>7.5999999999999998E-2</v>
      </c>
      <c r="J517" s="13">
        <v>0</v>
      </c>
      <c r="K517" s="13">
        <v>0</v>
      </c>
      <c r="L517" s="13">
        <v>0</v>
      </c>
      <c r="M517" s="13">
        <v>7.5999999999999998E-2</v>
      </c>
      <c r="N517" s="13">
        <v>0</v>
      </c>
      <c r="O517" s="13">
        <v>0</v>
      </c>
      <c r="P517" s="13">
        <v>104338275</v>
      </c>
      <c r="Q517" s="36">
        <v>0.93</v>
      </c>
      <c r="R517" s="36">
        <v>0.88560000000000005</v>
      </c>
      <c r="S517" s="36">
        <v>0.91639999999999999</v>
      </c>
      <c r="T517" s="36">
        <v>0.82469999999999999</v>
      </c>
      <c r="U517" s="37">
        <v>0.88560000000000005</v>
      </c>
      <c r="V517" s="36">
        <f t="shared" si="16"/>
        <v>0</v>
      </c>
      <c r="W517" s="13">
        <f t="shared" si="17"/>
        <v>0</v>
      </c>
    </row>
    <row r="518" spans="1:23" x14ac:dyDescent="0.25">
      <c r="A518" s="45">
        <v>112910</v>
      </c>
      <c r="B518" s="13" t="s">
        <v>575</v>
      </c>
      <c r="C518" s="13" t="s">
        <v>1049</v>
      </c>
      <c r="D518" s="13">
        <v>44041.719305555554</v>
      </c>
      <c r="E518" s="13">
        <v>0</v>
      </c>
      <c r="F518" s="13">
        <v>114409729</v>
      </c>
      <c r="G518" s="34">
        <v>113332137</v>
      </c>
      <c r="H518" s="34">
        <v>114548561</v>
      </c>
      <c r="I518" s="35">
        <v>1.0999999999999999E-2</v>
      </c>
      <c r="J518" s="13">
        <v>0</v>
      </c>
      <c r="K518" s="13">
        <v>0</v>
      </c>
      <c r="L518" s="13">
        <v>0</v>
      </c>
      <c r="M518" s="13">
        <v>1.0999999999999999E-2</v>
      </c>
      <c r="N518" s="13">
        <v>0</v>
      </c>
      <c r="O518" s="13">
        <v>0</v>
      </c>
      <c r="P518" s="13">
        <v>115637719</v>
      </c>
      <c r="Q518" s="36">
        <v>0.93</v>
      </c>
      <c r="R518" s="36">
        <v>0.93</v>
      </c>
      <c r="S518" s="36">
        <v>0.91639999999999999</v>
      </c>
      <c r="T518" s="36">
        <v>0.82469999999999999</v>
      </c>
      <c r="U518" s="37">
        <v>0.91639999999999999</v>
      </c>
      <c r="V518" s="36">
        <f t="shared" si="16"/>
        <v>0</v>
      </c>
      <c r="W518" s="13">
        <f t="shared" si="17"/>
        <v>0</v>
      </c>
    </row>
    <row r="519" spans="1:23" x14ac:dyDescent="0.25">
      <c r="A519" s="45">
        <v>113901</v>
      </c>
      <c r="B519" s="13" t="s">
        <v>574</v>
      </c>
      <c r="C519" s="13" t="s">
        <v>1049</v>
      </c>
      <c r="D519" s="13">
        <v>44041.719305555554</v>
      </c>
      <c r="E519" s="13">
        <v>0</v>
      </c>
      <c r="F519" s="13">
        <v>476326343</v>
      </c>
      <c r="G519" s="34">
        <v>493240908</v>
      </c>
      <c r="H519" s="34">
        <v>515701018</v>
      </c>
      <c r="I519" s="35">
        <v>4.5999999999999999E-2</v>
      </c>
      <c r="J519" s="13">
        <v>0</v>
      </c>
      <c r="K519" s="13">
        <v>0</v>
      </c>
      <c r="L519" s="13">
        <v>0</v>
      </c>
      <c r="M519" s="13">
        <v>4.5999999999999999E-2</v>
      </c>
      <c r="N519" s="13">
        <v>0</v>
      </c>
      <c r="O519" s="13">
        <v>0</v>
      </c>
      <c r="P519" s="13">
        <v>498016235</v>
      </c>
      <c r="Q519" s="36">
        <v>0.93</v>
      </c>
      <c r="R519" s="36">
        <v>0.91169999999999995</v>
      </c>
      <c r="S519" s="36">
        <v>0.91639999999999999</v>
      </c>
      <c r="T519" s="36">
        <v>0.82469999999999999</v>
      </c>
      <c r="U519" s="37">
        <v>0.91169999999999995</v>
      </c>
      <c r="V519" s="36">
        <f t="shared" si="16"/>
        <v>0</v>
      </c>
      <c r="W519" s="13">
        <f t="shared" si="17"/>
        <v>0</v>
      </c>
    </row>
    <row r="520" spans="1:23" x14ac:dyDescent="0.25">
      <c r="A520" s="45">
        <v>113902</v>
      </c>
      <c r="B520" s="13" t="s">
        <v>573</v>
      </c>
      <c r="C520" s="13" t="s">
        <v>1049</v>
      </c>
      <c r="D520" s="13">
        <v>44041.719305555554</v>
      </c>
      <c r="E520" s="13">
        <v>0</v>
      </c>
      <c r="F520" s="13">
        <v>346571127</v>
      </c>
      <c r="G520" s="34">
        <v>300962830</v>
      </c>
      <c r="H520" s="34">
        <v>336365320</v>
      </c>
      <c r="I520" s="35">
        <v>0.11799999999999999</v>
      </c>
      <c r="J520" s="13">
        <v>0</v>
      </c>
      <c r="K520" s="13">
        <v>0</v>
      </c>
      <c r="L520" s="13">
        <v>0</v>
      </c>
      <c r="M520" s="13">
        <v>0.11799999999999999</v>
      </c>
      <c r="N520" s="13">
        <v>0</v>
      </c>
      <c r="O520" s="13">
        <v>0</v>
      </c>
      <c r="P520" s="13">
        <v>387338556</v>
      </c>
      <c r="Q520" s="36">
        <v>0.93</v>
      </c>
      <c r="R520" s="36">
        <v>0.85289999999999999</v>
      </c>
      <c r="S520" s="36">
        <v>0.91639999999999999</v>
      </c>
      <c r="T520" s="36">
        <v>0.82469999999999999</v>
      </c>
      <c r="U520" s="37">
        <v>0.85289999999999999</v>
      </c>
      <c r="V520" s="36">
        <f t="shared" si="16"/>
        <v>0</v>
      </c>
      <c r="W520" s="13">
        <f t="shared" si="17"/>
        <v>0</v>
      </c>
    </row>
    <row r="521" spans="1:23" x14ac:dyDescent="0.25">
      <c r="A521" s="45">
        <v>113903</v>
      </c>
      <c r="B521" s="13" t="s">
        <v>572</v>
      </c>
      <c r="C521" s="13" t="s">
        <v>1049</v>
      </c>
      <c r="D521" s="13">
        <v>44041.719305555554</v>
      </c>
      <c r="E521" s="13">
        <v>0</v>
      </c>
      <c r="F521" s="13">
        <v>293108798</v>
      </c>
      <c r="G521" s="34">
        <v>298425460</v>
      </c>
      <c r="H521" s="34">
        <v>293242650</v>
      </c>
      <c r="I521" s="35">
        <v>-1.7000000000000001E-2</v>
      </c>
      <c r="J521" s="13">
        <v>0</v>
      </c>
      <c r="K521" s="13">
        <v>0</v>
      </c>
      <c r="L521" s="13">
        <v>0</v>
      </c>
      <c r="M521" s="13">
        <v>-1.7000000000000001E-2</v>
      </c>
      <c r="N521" s="13">
        <v>0</v>
      </c>
      <c r="O521" s="13">
        <v>0</v>
      </c>
      <c r="P521" s="13">
        <v>288018323</v>
      </c>
      <c r="Q521" s="36">
        <v>0.93</v>
      </c>
      <c r="R521" s="36">
        <v>0.93</v>
      </c>
      <c r="S521" s="36">
        <v>0.91639999999999999</v>
      </c>
      <c r="T521" s="36">
        <v>0.82469999999999999</v>
      </c>
      <c r="U521" s="37">
        <v>0.91639999999999999</v>
      </c>
      <c r="V521" s="36">
        <f t="shared" si="16"/>
        <v>0</v>
      </c>
      <c r="W521" s="13">
        <f t="shared" si="17"/>
        <v>0</v>
      </c>
    </row>
    <row r="522" spans="1:23" x14ac:dyDescent="0.25">
      <c r="A522" s="45">
        <v>113906</v>
      </c>
      <c r="B522" s="13" t="s">
        <v>570</v>
      </c>
      <c r="C522" s="13" t="s">
        <v>1049</v>
      </c>
      <c r="D522" s="13">
        <v>44043.307754629626</v>
      </c>
      <c r="E522" s="13">
        <v>0</v>
      </c>
      <c r="F522" s="13">
        <v>122553496</v>
      </c>
      <c r="G522" s="34">
        <v>125842599</v>
      </c>
      <c r="H522" s="34">
        <v>141787892</v>
      </c>
      <c r="I522" s="35">
        <v>0.127</v>
      </c>
      <c r="J522" s="13">
        <v>0</v>
      </c>
      <c r="K522" s="13">
        <v>0</v>
      </c>
      <c r="L522" s="13">
        <v>0</v>
      </c>
      <c r="M522" s="13">
        <v>0.127</v>
      </c>
      <c r="N522" s="13">
        <v>0</v>
      </c>
      <c r="O522" s="13">
        <v>0</v>
      </c>
      <c r="P522" s="13">
        <v>138082033</v>
      </c>
      <c r="Q522" s="36">
        <v>0.93</v>
      </c>
      <c r="R522" s="36">
        <v>0.84599999999999997</v>
      </c>
      <c r="S522" s="36">
        <v>0.91639999999999999</v>
      </c>
      <c r="T522" s="36">
        <v>0.82469999999999999</v>
      </c>
      <c r="U522" s="37">
        <v>0.84599999999999997</v>
      </c>
      <c r="V522" s="36">
        <f t="shared" si="16"/>
        <v>0</v>
      </c>
      <c r="W522" s="13">
        <f t="shared" si="17"/>
        <v>0</v>
      </c>
    </row>
    <row r="523" spans="1:23" x14ac:dyDescent="0.25">
      <c r="A523" s="45">
        <v>114901</v>
      </c>
      <c r="B523" s="13" t="s">
        <v>569</v>
      </c>
      <c r="C523" s="13" t="s">
        <v>1049</v>
      </c>
      <c r="D523" s="13">
        <v>44041.719305555554</v>
      </c>
      <c r="E523" s="13">
        <v>90502632</v>
      </c>
      <c r="F523" s="13">
        <v>3123409893</v>
      </c>
      <c r="G523" s="34">
        <v>2937770383</v>
      </c>
      <c r="H523" s="34">
        <v>2673104552</v>
      </c>
      <c r="I523" s="35">
        <v>-0.09</v>
      </c>
      <c r="J523" s="13">
        <v>0</v>
      </c>
      <c r="K523" s="13">
        <v>0</v>
      </c>
      <c r="L523" s="13">
        <v>0</v>
      </c>
      <c r="M523" s="13">
        <v>-0.09</v>
      </c>
      <c r="N523" s="13">
        <v>97034974</v>
      </c>
      <c r="O523" s="13">
        <v>6532342</v>
      </c>
      <c r="P523" s="13">
        <v>2856705455</v>
      </c>
      <c r="Q523" s="36">
        <v>0.93</v>
      </c>
      <c r="R523" s="36">
        <v>0.93</v>
      </c>
      <c r="S523" s="36">
        <v>0.91639999999999999</v>
      </c>
      <c r="T523" s="36">
        <v>0.82469999999999999</v>
      </c>
      <c r="U523" s="37">
        <v>0.91639999999999999</v>
      </c>
      <c r="V523" s="36">
        <f t="shared" si="16"/>
        <v>0</v>
      </c>
      <c r="W523" s="13">
        <f t="shared" si="17"/>
        <v>0</v>
      </c>
    </row>
    <row r="524" spans="1:23" x14ac:dyDescent="0.25">
      <c r="A524" s="45">
        <v>114902</v>
      </c>
      <c r="B524" s="13" t="s">
        <v>568</v>
      </c>
      <c r="C524" s="13" t="s">
        <v>1049</v>
      </c>
      <c r="D524" s="13">
        <v>44040.735763888886</v>
      </c>
      <c r="E524" s="13">
        <v>22944138</v>
      </c>
      <c r="F524" s="13">
        <v>559436446</v>
      </c>
      <c r="G524" s="34">
        <v>559436446</v>
      </c>
      <c r="H524" s="34">
        <v>624115270</v>
      </c>
      <c r="I524" s="35">
        <v>0.11600000000000001</v>
      </c>
      <c r="J524" s="13">
        <v>0</v>
      </c>
      <c r="K524" s="13">
        <v>0</v>
      </c>
      <c r="L524" s="13">
        <v>0</v>
      </c>
      <c r="M524" s="13">
        <v>0.11600000000000001</v>
      </c>
      <c r="N524" s="13">
        <v>25758172</v>
      </c>
      <c r="O524" s="13">
        <v>2814034</v>
      </c>
      <c r="P524" s="13">
        <v>624276635</v>
      </c>
      <c r="Q524" s="36">
        <v>0.93</v>
      </c>
      <c r="R524" s="36">
        <v>0.85419999999999996</v>
      </c>
      <c r="S524" s="36">
        <v>0.91639999999999999</v>
      </c>
      <c r="T524" s="36">
        <v>0.82469999999999999</v>
      </c>
      <c r="U524" s="37">
        <v>0.85419999999999996</v>
      </c>
      <c r="V524" s="36">
        <f t="shared" si="16"/>
        <v>0</v>
      </c>
      <c r="W524" s="13">
        <f t="shared" si="17"/>
        <v>0</v>
      </c>
    </row>
    <row r="525" spans="1:23" x14ac:dyDescent="0.25">
      <c r="A525" s="45">
        <v>114904</v>
      </c>
      <c r="B525" s="13" t="s">
        <v>567</v>
      </c>
      <c r="C525" s="13" t="s">
        <v>1049</v>
      </c>
      <c r="D525" s="13">
        <v>44039.707499999997</v>
      </c>
      <c r="E525" s="13">
        <v>16825246</v>
      </c>
      <c r="F525" s="13">
        <v>698435741</v>
      </c>
      <c r="G525" s="34">
        <v>661654980</v>
      </c>
      <c r="H525" s="34">
        <v>677187731</v>
      </c>
      <c r="I525" s="35">
        <v>2.3E-2</v>
      </c>
      <c r="J525" s="13">
        <v>0</v>
      </c>
      <c r="K525" s="13">
        <v>0</v>
      </c>
      <c r="L525" s="13">
        <v>0</v>
      </c>
      <c r="M525" s="13">
        <v>2.3E-2</v>
      </c>
      <c r="N525" s="13">
        <v>19193722</v>
      </c>
      <c r="O525" s="13">
        <v>2368476</v>
      </c>
      <c r="P525" s="13">
        <v>716805436</v>
      </c>
      <c r="Q525" s="36">
        <v>0.93</v>
      </c>
      <c r="R525" s="36">
        <v>0.92879999999999996</v>
      </c>
      <c r="S525" s="36">
        <v>0.91639999999999999</v>
      </c>
      <c r="T525" s="36">
        <v>0.82469999999999999</v>
      </c>
      <c r="U525" s="37">
        <v>0.91639999999999999</v>
      </c>
      <c r="V525" s="36">
        <f t="shared" si="16"/>
        <v>0</v>
      </c>
      <c r="W525" s="13">
        <f t="shared" si="17"/>
        <v>0</v>
      </c>
    </row>
    <row r="526" spans="1:23" x14ac:dyDescent="0.25">
      <c r="A526" s="45">
        <v>115903</v>
      </c>
      <c r="B526" s="13" t="s">
        <v>564</v>
      </c>
      <c r="C526" s="13" t="s">
        <v>1049</v>
      </c>
      <c r="D526" s="13">
        <v>44043.305833333332</v>
      </c>
      <c r="E526" s="13">
        <v>563340</v>
      </c>
      <c r="F526" s="13">
        <v>80196541</v>
      </c>
      <c r="G526" s="34">
        <v>67115616</v>
      </c>
      <c r="H526" s="34">
        <v>68110357</v>
      </c>
      <c r="I526" s="35">
        <v>1.4999999999999999E-2</v>
      </c>
      <c r="J526" s="13">
        <v>0</v>
      </c>
      <c r="K526" s="13">
        <v>0</v>
      </c>
      <c r="L526" s="13">
        <v>0</v>
      </c>
      <c r="M526" s="13">
        <v>1.4999999999999999E-2</v>
      </c>
      <c r="N526" s="13">
        <v>0</v>
      </c>
      <c r="O526" s="13">
        <v>-563340</v>
      </c>
      <c r="P526" s="13">
        <v>80813469</v>
      </c>
      <c r="Q526" s="36">
        <v>0.93</v>
      </c>
      <c r="R526" s="36">
        <v>0.93</v>
      </c>
      <c r="S526" s="36">
        <v>0.91639999999999999</v>
      </c>
      <c r="T526" s="36">
        <v>0.82469999999999999</v>
      </c>
      <c r="U526" s="37">
        <v>0.91639999999999999</v>
      </c>
      <c r="V526" s="36">
        <f t="shared" si="16"/>
        <v>0</v>
      </c>
      <c r="W526" s="13">
        <f t="shared" si="17"/>
        <v>0</v>
      </c>
    </row>
    <row r="527" spans="1:23" x14ac:dyDescent="0.25">
      <c r="A527" s="45">
        <v>116901</v>
      </c>
      <c r="B527" s="13" t="s">
        <v>563</v>
      </c>
      <c r="C527" s="13" t="s">
        <v>1049</v>
      </c>
      <c r="D527" s="13">
        <v>44041.719305555554</v>
      </c>
      <c r="E527" s="13">
        <v>0</v>
      </c>
      <c r="F527" s="13">
        <v>603409306</v>
      </c>
      <c r="G527" s="34">
        <v>626944426</v>
      </c>
      <c r="H527" s="34">
        <v>717133342</v>
      </c>
      <c r="I527" s="35">
        <v>0.14399999999999999</v>
      </c>
      <c r="J527" s="13">
        <v>0</v>
      </c>
      <c r="K527" s="13">
        <v>0</v>
      </c>
      <c r="L527" s="13">
        <v>0</v>
      </c>
      <c r="M527" s="13">
        <v>0.14399999999999999</v>
      </c>
      <c r="N527" s="13">
        <v>0</v>
      </c>
      <c r="O527" s="13">
        <v>0</v>
      </c>
      <c r="P527" s="13">
        <v>690212584</v>
      </c>
      <c r="Q527" s="36">
        <v>0.93</v>
      </c>
      <c r="R527" s="36">
        <v>0.83330000000000004</v>
      </c>
      <c r="S527" s="36">
        <v>0.91639999999999999</v>
      </c>
      <c r="T527" s="36">
        <v>0.82469999999999999</v>
      </c>
      <c r="U527" s="37">
        <v>0.83330000000000004</v>
      </c>
      <c r="V527" s="36">
        <f t="shared" si="16"/>
        <v>0</v>
      </c>
      <c r="W527" s="13">
        <f t="shared" si="17"/>
        <v>0</v>
      </c>
    </row>
    <row r="528" spans="1:23" x14ac:dyDescent="0.25">
      <c r="A528" s="45">
        <v>116903</v>
      </c>
      <c r="B528" s="13" t="s">
        <v>561</v>
      </c>
      <c r="C528" s="13" t="s">
        <v>1049</v>
      </c>
      <c r="D528" s="13">
        <v>44043.673518518517</v>
      </c>
      <c r="E528" s="13">
        <v>0</v>
      </c>
      <c r="F528" s="13">
        <v>502279961</v>
      </c>
      <c r="G528" s="34">
        <v>470498770</v>
      </c>
      <c r="H528" s="34">
        <v>513963949</v>
      </c>
      <c r="I528" s="35">
        <v>9.1999999999999998E-2</v>
      </c>
      <c r="J528" s="13">
        <v>0</v>
      </c>
      <c r="K528" s="13">
        <v>0</v>
      </c>
      <c r="L528" s="13">
        <v>0</v>
      </c>
      <c r="M528" s="13">
        <v>9.1999999999999998E-2</v>
      </c>
      <c r="N528" s="13">
        <v>0</v>
      </c>
      <c r="O528" s="13">
        <v>0</v>
      </c>
      <c r="P528" s="13">
        <v>548681120</v>
      </c>
      <c r="Q528" s="36">
        <v>0.93</v>
      </c>
      <c r="R528" s="36">
        <v>0.87260000000000004</v>
      </c>
      <c r="S528" s="36">
        <v>0.91639999999999999</v>
      </c>
      <c r="T528" s="36">
        <v>0.82469999999999999</v>
      </c>
      <c r="U528" s="37">
        <v>0.87260000000000004</v>
      </c>
      <c r="V528" s="36">
        <f t="shared" si="16"/>
        <v>0</v>
      </c>
      <c r="W528" s="13">
        <f t="shared" si="17"/>
        <v>0</v>
      </c>
    </row>
    <row r="529" spans="1:23" x14ac:dyDescent="0.25">
      <c r="A529" s="45">
        <v>116905</v>
      </c>
      <c r="B529" s="13" t="s">
        <v>560</v>
      </c>
      <c r="C529" s="13" t="s">
        <v>1049</v>
      </c>
      <c r="D529" s="13">
        <v>44043.305833333332</v>
      </c>
      <c r="E529" s="13">
        <v>0</v>
      </c>
      <c r="F529" s="13">
        <v>2435960458</v>
      </c>
      <c r="G529" s="34">
        <v>2555454506</v>
      </c>
      <c r="H529" s="34">
        <v>2799082293</v>
      </c>
      <c r="I529" s="35">
        <v>9.5000000000000001E-2</v>
      </c>
      <c r="J529" s="13">
        <v>0</v>
      </c>
      <c r="K529" s="13">
        <v>0</v>
      </c>
      <c r="L529" s="13">
        <v>0</v>
      </c>
      <c r="M529" s="13">
        <v>9.5000000000000001E-2</v>
      </c>
      <c r="N529" s="13">
        <v>0</v>
      </c>
      <c r="O529" s="13">
        <v>0</v>
      </c>
      <c r="P529" s="13">
        <v>2668196115</v>
      </c>
      <c r="Q529" s="36">
        <v>0.93</v>
      </c>
      <c r="R529" s="36">
        <v>0.87019999999999997</v>
      </c>
      <c r="S529" s="36">
        <v>0.91639999999999999</v>
      </c>
      <c r="T529" s="36">
        <v>0.82469999999999999</v>
      </c>
      <c r="U529" s="37">
        <v>0.87019999999999997</v>
      </c>
      <c r="V529" s="36">
        <f t="shared" si="16"/>
        <v>0</v>
      </c>
      <c r="W529" s="13">
        <f t="shared" si="17"/>
        <v>0</v>
      </c>
    </row>
    <row r="530" spans="1:23" x14ac:dyDescent="0.25">
      <c r="A530" s="45">
        <v>116906</v>
      </c>
      <c r="B530" s="13" t="s">
        <v>559</v>
      </c>
      <c r="C530" s="13" t="s">
        <v>1049</v>
      </c>
      <c r="D530" s="13">
        <v>44043.305833333332</v>
      </c>
      <c r="E530" s="13">
        <v>0</v>
      </c>
      <c r="F530" s="13">
        <v>293735244</v>
      </c>
      <c r="G530" s="34">
        <v>313501895</v>
      </c>
      <c r="H530" s="34">
        <v>352870970</v>
      </c>
      <c r="I530" s="35">
        <v>0.126</v>
      </c>
      <c r="J530" s="13">
        <v>0</v>
      </c>
      <c r="K530" s="13">
        <v>0</v>
      </c>
      <c r="L530" s="13">
        <v>0</v>
      </c>
      <c r="M530" s="13">
        <v>0.126</v>
      </c>
      <c r="N530" s="13">
        <v>0</v>
      </c>
      <c r="O530" s="13">
        <v>0</v>
      </c>
      <c r="P530" s="13">
        <v>330622054</v>
      </c>
      <c r="Q530" s="36">
        <v>0.93</v>
      </c>
      <c r="R530" s="36">
        <v>0.8468</v>
      </c>
      <c r="S530" s="36">
        <v>0.91639999999999999</v>
      </c>
      <c r="T530" s="36">
        <v>0.82469999999999999</v>
      </c>
      <c r="U530" s="37">
        <v>0.8468</v>
      </c>
      <c r="V530" s="36">
        <f t="shared" si="16"/>
        <v>0</v>
      </c>
      <c r="W530" s="13">
        <f t="shared" si="17"/>
        <v>0</v>
      </c>
    </row>
    <row r="531" spans="1:23" x14ac:dyDescent="0.25">
      <c r="A531" s="45">
        <v>116908</v>
      </c>
      <c r="B531" s="13" t="s">
        <v>558</v>
      </c>
      <c r="C531" s="13" t="s">
        <v>1049</v>
      </c>
      <c r="D531" s="13">
        <v>44043.305833333332</v>
      </c>
      <c r="E531" s="13">
        <v>0</v>
      </c>
      <c r="F531" s="13">
        <v>958650123</v>
      </c>
      <c r="G531" s="34">
        <v>1014914847</v>
      </c>
      <c r="H531" s="34">
        <v>1145678924</v>
      </c>
      <c r="I531" s="35">
        <v>0.129</v>
      </c>
      <c r="J531" s="13">
        <v>0</v>
      </c>
      <c r="K531" s="13">
        <v>0</v>
      </c>
      <c r="L531" s="13">
        <v>0</v>
      </c>
      <c r="M531" s="13">
        <v>0.129</v>
      </c>
      <c r="N531" s="13">
        <v>0</v>
      </c>
      <c r="O531" s="13">
        <v>0</v>
      </c>
      <c r="P531" s="13">
        <v>1082164917</v>
      </c>
      <c r="Q531" s="36">
        <v>0.93</v>
      </c>
      <c r="R531" s="36">
        <v>0.84440000000000004</v>
      </c>
      <c r="S531" s="36">
        <v>0.91639999999999999</v>
      </c>
      <c r="T531" s="36">
        <v>0.82469999999999999</v>
      </c>
      <c r="U531" s="37">
        <v>0.84440000000000004</v>
      </c>
      <c r="V531" s="36">
        <f t="shared" si="16"/>
        <v>0</v>
      </c>
      <c r="W531" s="13">
        <f t="shared" si="17"/>
        <v>0</v>
      </c>
    </row>
    <row r="532" spans="1:23" x14ac:dyDescent="0.25">
      <c r="A532" s="45">
        <v>116909</v>
      </c>
      <c r="B532" s="13" t="s">
        <v>557</v>
      </c>
      <c r="C532" s="13" t="s">
        <v>1049</v>
      </c>
      <c r="D532" s="13">
        <v>44043.305833333332</v>
      </c>
      <c r="E532" s="13">
        <v>0</v>
      </c>
      <c r="F532" s="13">
        <v>141502171</v>
      </c>
      <c r="G532" s="34">
        <v>150443261</v>
      </c>
      <c r="H532" s="34">
        <v>172581443</v>
      </c>
      <c r="I532" s="35">
        <v>0.14699999999999999</v>
      </c>
      <c r="J532" s="13">
        <v>0</v>
      </c>
      <c r="K532" s="13">
        <v>0</v>
      </c>
      <c r="L532" s="13">
        <v>0</v>
      </c>
      <c r="M532" s="13">
        <v>0.14699999999999999</v>
      </c>
      <c r="N532" s="13">
        <v>0</v>
      </c>
      <c r="O532" s="13">
        <v>0</v>
      </c>
      <c r="P532" s="13">
        <v>162324644</v>
      </c>
      <c r="Q532" s="36">
        <v>0.93</v>
      </c>
      <c r="R532" s="36">
        <v>0.83089999999999997</v>
      </c>
      <c r="S532" s="36">
        <v>0.91639999999999999</v>
      </c>
      <c r="T532" s="36">
        <v>0.82469999999999999</v>
      </c>
      <c r="U532" s="37">
        <v>0.83089999999999997</v>
      </c>
      <c r="V532" s="36">
        <f t="shared" si="16"/>
        <v>0</v>
      </c>
      <c r="W532" s="13">
        <f t="shared" si="17"/>
        <v>0</v>
      </c>
    </row>
    <row r="533" spans="1:23" x14ac:dyDescent="0.25">
      <c r="A533" s="45">
        <v>116910</v>
      </c>
      <c r="B533" s="13" t="s">
        <v>556</v>
      </c>
      <c r="C533" s="13" t="s">
        <v>1049</v>
      </c>
      <c r="D533" s="13">
        <v>44041.719305555554</v>
      </c>
      <c r="E533" s="13">
        <v>0</v>
      </c>
      <c r="F533" s="13">
        <v>114305869</v>
      </c>
      <c r="G533" s="34">
        <v>123555869</v>
      </c>
      <c r="H533" s="34">
        <v>140575253</v>
      </c>
      <c r="I533" s="35">
        <v>0.13800000000000001</v>
      </c>
      <c r="J533" s="13">
        <v>0</v>
      </c>
      <c r="K533" s="13">
        <v>0</v>
      </c>
      <c r="L533" s="13">
        <v>0</v>
      </c>
      <c r="M533" s="13">
        <v>0.13800000000000001</v>
      </c>
      <c r="N533" s="13">
        <v>0</v>
      </c>
      <c r="O533" s="13">
        <v>0</v>
      </c>
      <c r="P533" s="13">
        <v>130051098</v>
      </c>
      <c r="Q533" s="36">
        <v>0.93</v>
      </c>
      <c r="R533" s="36">
        <v>0.83779999999999999</v>
      </c>
      <c r="S533" s="36">
        <v>0.91639999999999999</v>
      </c>
      <c r="T533" s="36">
        <v>0.82469999999999999</v>
      </c>
      <c r="U533" s="37">
        <v>0.83779999999999999</v>
      </c>
      <c r="V533" s="36">
        <f t="shared" si="16"/>
        <v>0</v>
      </c>
      <c r="W533" s="13">
        <f t="shared" si="17"/>
        <v>0</v>
      </c>
    </row>
    <row r="534" spans="1:23" x14ac:dyDescent="0.25">
      <c r="A534" s="45">
        <v>117901</v>
      </c>
      <c r="B534" s="13" t="s">
        <v>553</v>
      </c>
      <c r="C534" s="13" t="s">
        <v>1049</v>
      </c>
      <c r="D534" s="13">
        <v>44044.933113425926</v>
      </c>
      <c r="E534" s="13">
        <v>27264640</v>
      </c>
      <c r="F534" s="13">
        <v>645722868</v>
      </c>
      <c r="G534" s="34">
        <v>641225930</v>
      </c>
      <c r="H534" s="34">
        <v>629590050</v>
      </c>
      <c r="I534" s="35">
        <v>-1.7999999999999999E-2</v>
      </c>
      <c r="J534" s="13">
        <v>0</v>
      </c>
      <c r="K534" s="13">
        <v>0</v>
      </c>
      <c r="L534" s="13">
        <v>0</v>
      </c>
      <c r="M534" s="13">
        <v>-1.7999999999999999E-2</v>
      </c>
      <c r="N534" s="13">
        <v>27233750</v>
      </c>
      <c r="O534" s="13">
        <v>-30890</v>
      </c>
      <c r="P534" s="13">
        <v>634469248</v>
      </c>
      <c r="Q534" s="36">
        <v>0.93</v>
      </c>
      <c r="R534" s="36">
        <v>0.93</v>
      </c>
      <c r="S534" s="36">
        <v>0.91639999999999999</v>
      </c>
      <c r="T534" s="36">
        <v>0.82469999999999999</v>
      </c>
      <c r="U534" s="37">
        <v>0.91639999999999999</v>
      </c>
      <c r="V534" s="36">
        <f t="shared" si="16"/>
        <v>0</v>
      </c>
      <c r="W534" s="13">
        <f t="shared" si="17"/>
        <v>0</v>
      </c>
    </row>
    <row r="535" spans="1:23" x14ac:dyDescent="0.25">
      <c r="A535" s="45">
        <v>117903</v>
      </c>
      <c r="B535" s="13" t="s">
        <v>552</v>
      </c>
      <c r="C535" s="13" t="s">
        <v>1049</v>
      </c>
      <c r="D535" s="13">
        <v>44040.735763888886</v>
      </c>
      <c r="E535" s="13">
        <v>763170</v>
      </c>
      <c r="F535" s="13">
        <v>134908964</v>
      </c>
      <c r="G535" s="34">
        <v>143078929</v>
      </c>
      <c r="H535" s="34">
        <v>138907099</v>
      </c>
      <c r="I535" s="35">
        <v>-2.9000000000000001E-2</v>
      </c>
      <c r="J535" s="13">
        <v>0</v>
      </c>
      <c r="K535" s="13">
        <v>0</v>
      </c>
      <c r="L535" s="13">
        <v>0</v>
      </c>
      <c r="M535" s="13">
        <v>-2.9000000000000001E-2</v>
      </c>
      <c r="N535" s="13">
        <v>817330</v>
      </c>
      <c r="O535" s="13">
        <v>54160</v>
      </c>
      <c r="P535" s="13">
        <v>131051762</v>
      </c>
      <c r="Q535" s="36">
        <v>0.93</v>
      </c>
      <c r="R535" s="36">
        <v>0.93</v>
      </c>
      <c r="S535" s="36">
        <v>0.91639999999999999</v>
      </c>
      <c r="T535" s="36">
        <v>0.82469999999999999</v>
      </c>
      <c r="U535" s="37">
        <v>0.91639999999999999</v>
      </c>
      <c r="V535" s="36">
        <f t="shared" si="16"/>
        <v>0</v>
      </c>
      <c r="W535" s="13">
        <f t="shared" si="17"/>
        <v>0</v>
      </c>
    </row>
    <row r="536" spans="1:23" x14ac:dyDescent="0.25">
      <c r="A536" s="45">
        <v>117904</v>
      </c>
      <c r="B536" s="13" t="s">
        <v>551</v>
      </c>
      <c r="C536" s="13" t="s">
        <v>1049</v>
      </c>
      <c r="D536" s="13">
        <v>44040.404618055552</v>
      </c>
      <c r="E536" s="13">
        <v>8825380</v>
      </c>
      <c r="F536" s="13">
        <v>1183921447</v>
      </c>
      <c r="G536" s="34">
        <v>1158012230</v>
      </c>
      <c r="H536" s="34">
        <v>1221272992</v>
      </c>
      <c r="I536" s="35">
        <v>5.5E-2</v>
      </c>
      <c r="J536" s="13">
        <v>0</v>
      </c>
      <c r="K536" s="13">
        <v>0</v>
      </c>
      <c r="L536" s="13">
        <v>0</v>
      </c>
      <c r="M536" s="13">
        <v>5.5E-2</v>
      </c>
      <c r="N536" s="13">
        <v>9700030</v>
      </c>
      <c r="O536" s="13">
        <v>874650</v>
      </c>
      <c r="P536" s="13">
        <v>1248990128</v>
      </c>
      <c r="Q536" s="36">
        <v>0.93</v>
      </c>
      <c r="R536" s="36">
        <v>0.90349999999999997</v>
      </c>
      <c r="S536" s="36">
        <v>0.91639999999999999</v>
      </c>
      <c r="T536" s="36">
        <v>0.82469999999999999</v>
      </c>
      <c r="U536" s="37">
        <v>0.90349999999999997</v>
      </c>
      <c r="V536" s="36">
        <f t="shared" si="16"/>
        <v>0</v>
      </c>
      <c r="W536" s="13">
        <f t="shared" si="17"/>
        <v>0</v>
      </c>
    </row>
    <row r="537" spans="1:23" x14ac:dyDescent="0.25">
      <c r="A537" s="45">
        <v>117907</v>
      </c>
      <c r="B537" s="13" t="s">
        <v>550</v>
      </c>
      <c r="C537" s="13" t="s">
        <v>1049</v>
      </c>
      <c r="D537" s="13">
        <v>44043.662245370368</v>
      </c>
      <c r="E537" s="13">
        <v>250300</v>
      </c>
      <c r="F537" s="13">
        <v>42662647</v>
      </c>
      <c r="G537" s="34">
        <v>42557290</v>
      </c>
      <c r="H537" s="34">
        <v>36740870</v>
      </c>
      <c r="I537" s="35">
        <v>-0.13700000000000001</v>
      </c>
      <c r="J537" s="13">
        <v>0</v>
      </c>
      <c r="K537" s="13">
        <v>0</v>
      </c>
      <c r="L537" s="13">
        <v>0</v>
      </c>
      <c r="M537" s="13">
        <v>-0.13700000000000001</v>
      </c>
      <c r="N537" s="13">
        <v>246840</v>
      </c>
      <c r="O537" s="13">
        <v>-3460</v>
      </c>
      <c r="P537" s="13">
        <v>36862577</v>
      </c>
      <c r="Q537" s="36">
        <v>0.93</v>
      </c>
      <c r="R537" s="36">
        <v>0.93</v>
      </c>
      <c r="S537" s="36">
        <v>0.91639999999999999</v>
      </c>
      <c r="T537" s="36">
        <v>0.82469999999999999</v>
      </c>
      <c r="U537" s="37">
        <v>0.91639999999999999</v>
      </c>
      <c r="V537" s="36">
        <f t="shared" si="16"/>
        <v>0</v>
      </c>
      <c r="W537" s="13">
        <f t="shared" si="17"/>
        <v>0</v>
      </c>
    </row>
    <row r="538" spans="1:23" x14ac:dyDescent="0.25">
      <c r="A538" s="45">
        <v>118902</v>
      </c>
      <c r="B538" s="13" t="s">
        <v>549</v>
      </c>
      <c r="C538" s="13" t="s">
        <v>1049</v>
      </c>
      <c r="D538" s="13">
        <v>44043.305833333332</v>
      </c>
      <c r="E538" s="13">
        <v>0</v>
      </c>
      <c r="F538" s="13">
        <v>1511633356</v>
      </c>
      <c r="G538" s="34">
        <v>1519177920</v>
      </c>
      <c r="H538" s="34">
        <v>1336693115</v>
      </c>
      <c r="I538" s="35">
        <v>-0.12</v>
      </c>
      <c r="J538" s="13">
        <v>0</v>
      </c>
      <c r="K538" s="13">
        <v>0</v>
      </c>
      <c r="L538" s="13">
        <v>0</v>
      </c>
      <c r="M538" s="13">
        <v>-0.12</v>
      </c>
      <c r="N538" s="13">
        <v>0</v>
      </c>
      <c r="O538" s="13">
        <v>0</v>
      </c>
      <c r="P538" s="13">
        <v>1330054810</v>
      </c>
      <c r="Q538" s="36">
        <v>0.93</v>
      </c>
      <c r="R538" s="36">
        <v>0.93</v>
      </c>
      <c r="S538" s="36">
        <v>0.91639999999999999</v>
      </c>
      <c r="T538" s="36">
        <v>0.82469999999999999</v>
      </c>
      <c r="U538" s="37">
        <v>0.91639999999999999</v>
      </c>
      <c r="V538" s="36">
        <f t="shared" si="16"/>
        <v>0</v>
      </c>
      <c r="W538" s="13">
        <f t="shared" si="17"/>
        <v>0</v>
      </c>
    </row>
    <row r="539" spans="1:23" x14ac:dyDescent="0.25">
      <c r="A539" s="45">
        <v>119901</v>
      </c>
      <c r="B539" s="13" t="s">
        <v>548</v>
      </c>
      <c r="C539" s="13" t="s">
        <v>1049</v>
      </c>
      <c r="D539" s="13">
        <v>44043.639166666668</v>
      </c>
      <c r="E539" s="13">
        <v>0</v>
      </c>
      <c r="F539" s="13">
        <v>179311464</v>
      </c>
      <c r="G539" s="34">
        <v>172249905</v>
      </c>
      <c r="H539" s="34">
        <v>153218048</v>
      </c>
      <c r="I539" s="35">
        <v>-0.11</v>
      </c>
      <c r="J539" s="13">
        <v>0</v>
      </c>
      <c r="K539" s="13">
        <v>0</v>
      </c>
      <c r="L539" s="13">
        <v>0</v>
      </c>
      <c r="M539" s="13">
        <v>-0.11</v>
      </c>
      <c r="N539" s="13">
        <v>0</v>
      </c>
      <c r="O539" s="13">
        <v>0</v>
      </c>
      <c r="P539" s="13">
        <v>159499377</v>
      </c>
      <c r="Q539" s="36">
        <v>0.93</v>
      </c>
      <c r="R539" s="36">
        <v>0.93</v>
      </c>
      <c r="S539" s="36">
        <v>0.91639999999999999</v>
      </c>
      <c r="T539" s="36">
        <v>0.82469999999999999</v>
      </c>
      <c r="U539" s="37">
        <v>0.91639999999999999</v>
      </c>
      <c r="V539" s="36">
        <f t="shared" si="16"/>
        <v>0</v>
      </c>
      <c r="W539" s="13">
        <f t="shared" si="17"/>
        <v>0</v>
      </c>
    </row>
    <row r="540" spans="1:23" x14ac:dyDescent="0.25">
      <c r="A540" s="45">
        <v>119902</v>
      </c>
      <c r="B540" s="13" t="s">
        <v>547</v>
      </c>
      <c r="C540" s="13" t="s">
        <v>1049</v>
      </c>
      <c r="D540" s="13">
        <v>44043.537476851852</v>
      </c>
      <c r="E540" s="13">
        <v>0</v>
      </c>
      <c r="F540" s="13">
        <v>809220449</v>
      </c>
      <c r="G540" s="34">
        <v>771631985</v>
      </c>
      <c r="H540" s="34">
        <v>774731861</v>
      </c>
      <c r="I540" s="35">
        <v>4.0000000000000001E-3</v>
      </c>
      <c r="J540" s="13">
        <v>0</v>
      </c>
      <c r="K540" s="13">
        <v>0</v>
      </c>
      <c r="L540" s="13">
        <v>0</v>
      </c>
      <c r="M540" s="13">
        <v>4.0000000000000001E-3</v>
      </c>
      <c r="N540" s="13">
        <v>0</v>
      </c>
      <c r="O540" s="13">
        <v>0</v>
      </c>
      <c r="P540" s="13">
        <v>812471329</v>
      </c>
      <c r="Q540" s="36">
        <v>0.93</v>
      </c>
      <c r="R540" s="36">
        <v>0.93</v>
      </c>
      <c r="S540" s="36">
        <v>0.91639999999999999</v>
      </c>
      <c r="T540" s="36">
        <v>0.82469999999999999</v>
      </c>
      <c r="U540" s="37">
        <v>0.91639999999999999</v>
      </c>
      <c r="V540" s="36">
        <f t="shared" si="16"/>
        <v>0</v>
      </c>
      <c r="W540" s="13">
        <f t="shared" si="17"/>
        <v>0</v>
      </c>
    </row>
    <row r="541" spans="1:23" x14ac:dyDescent="0.25">
      <c r="A541" s="45">
        <v>119903</v>
      </c>
      <c r="B541" s="13" t="s">
        <v>546</v>
      </c>
      <c r="C541" s="13" t="s">
        <v>1049</v>
      </c>
      <c r="D541" s="13">
        <v>44040.735763888886</v>
      </c>
      <c r="E541" s="13">
        <v>0</v>
      </c>
      <c r="F541" s="13">
        <v>289565960</v>
      </c>
      <c r="G541" s="34">
        <v>272042035</v>
      </c>
      <c r="H541" s="34">
        <v>267391409</v>
      </c>
      <c r="I541" s="35">
        <v>-1.7000000000000001E-2</v>
      </c>
      <c r="J541" s="13">
        <v>0</v>
      </c>
      <c r="K541" s="13">
        <v>0</v>
      </c>
      <c r="L541" s="13">
        <v>0</v>
      </c>
      <c r="M541" s="13">
        <v>-1.7000000000000001E-2</v>
      </c>
      <c r="N541" s="13">
        <v>0</v>
      </c>
      <c r="O541" s="13">
        <v>0</v>
      </c>
      <c r="P541" s="13">
        <v>284615758</v>
      </c>
      <c r="Q541" s="36">
        <v>0.93</v>
      </c>
      <c r="R541" s="36">
        <v>0.93</v>
      </c>
      <c r="S541" s="36">
        <v>0.91639999999999999</v>
      </c>
      <c r="T541" s="36">
        <v>0.82469999999999999</v>
      </c>
      <c r="U541" s="37">
        <v>0.91639999999999999</v>
      </c>
      <c r="V541" s="36">
        <f t="shared" si="16"/>
        <v>0</v>
      </c>
      <c r="W541" s="13">
        <f t="shared" si="17"/>
        <v>0</v>
      </c>
    </row>
    <row r="542" spans="1:23" x14ac:dyDescent="0.25">
      <c r="A542" s="45">
        <v>120901</v>
      </c>
      <c r="B542" s="13" t="s">
        <v>545</v>
      </c>
      <c r="C542" s="13" t="s">
        <v>1049</v>
      </c>
      <c r="D542" s="13">
        <v>44036.564849537041</v>
      </c>
      <c r="E542" s="13">
        <v>0</v>
      </c>
      <c r="F542" s="13">
        <v>557411386</v>
      </c>
      <c r="G542" s="34">
        <v>523520318</v>
      </c>
      <c r="H542" s="34">
        <v>566135996</v>
      </c>
      <c r="I542" s="35">
        <v>8.1000000000000003E-2</v>
      </c>
      <c r="J542" s="13">
        <v>0</v>
      </c>
      <c r="K542" s="13">
        <v>0</v>
      </c>
      <c r="L542" s="13">
        <v>0</v>
      </c>
      <c r="M542" s="13">
        <v>8.1000000000000003E-2</v>
      </c>
      <c r="N542" s="13">
        <v>0</v>
      </c>
      <c r="O542" s="13">
        <v>0</v>
      </c>
      <c r="P542" s="13">
        <v>602785870</v>
      </c>
      <c r="Q542" s="36">
        <v>0.93</v>
      </c>
      <c r="R542" s="36">
        <v>0.88139999999999996</v>
      </c>
      <c r="S542" s="36">
        <v>0.91639999999999999</v>
      </c>
      <c r="T542" s="36">
        <v>0.82469999999999999</v>
      </c>
      <c r="U542" s="37">
        <v>0.88139999999999996</v>
      </c>
      <c r="V542" s="36">
        <f t="shared" si="16"/>
        <v>0</v>
      </c>
      <c r="W542" s="13">
        <f t="shared" si="17"/>
        <v>0</v>
      </c>
    </row>
    <row r="543" spans="1:23" x14ac:dyDescent="0.25">
      <c r="A543" s="45">
        <v>120902</v>
      </c>
      <c r="B543" s="13" t="s">
        <v>544</v>
      </c>
      <c r="C543" s="13" t="s">
        <v>1049</v>
      </c>
      <c r="D543" s="13">
        <v>44041.719305555554</v>
      </c>
      <c r="E543" s="13">
        <v>0</v>
      </c>
      <c r="F543" s="13">
        <v>247780058</v>
      </c>
      <c r="G543" s="34">
        <v>235643464</v>
      </c>
      <c r="H543" s="34">
        <v>250779619</v>
      </c>
      <c r="I543" s="35">
        <v>6.4000000000000001E-2</v>
      </c>
      <c r="J543" s="13">
        <v>0</v>
      </c>
      <c r="K543" s="13">
        <v>0</v>
      </c>
      <c r="L543" s="13">
        <v>0</v>
      </c>
      <c r="M543" s="13">
        <v>6.4000000000000001E-2</v>
      </c>
      <c r="N543" s="13">
        <v>0</v>
      </c>
      <c r="O543" s="13">
        <v>0</v>
      </c>
      <c r="P543" s="13">
        <v>263695786</v>
      </c>
      <c r="Q543" s="36">
        <v>0.93</v>
      </c>
      <c r="R543" s="36">
        <v>0.89570000000000005</v>
      </c>
      <c r="S543" s="36">
        <v>0.91639999999999999</v>
      </c>
      <c r="T543" s="36">
        <v>0.82469999999999999</v>
      </c>
      <c r="U543" s="37">
        <v>0.89570000000000005</v>
      </c>
      <c r="V543" s="36">
        <f t="shared" si="16"/>
        <v>0</v>
      </c>
      <c r="W543" s="13">
        <f t="shared" si="17"/>
        <v>0</v>
      </c>
    </row>
    <row r="544" spans="1:23" x14ac:dyDescent="0.25">
      <c r="A544" s="45">
        <v>120905</v>
      </c>
      <c r="B544" s="13" t="s">
        <v>543</v>
      </c>
      <c r="C544" s="13" t="s">
        <v>1049</v>
      </c>
      <c r="D544" s="13">
        <v>44041.719305555554</v>
      </c>
      <c r="E544" s="13">
        <v>36044950</v>
      </c>
      <c r="F544" s="13">
        <v>1080825747</v>
      </c>
      <c r="G544" s="34">
        <v>1055990190</v>
      </c>
      <c r="H544" s="34">
        <v>1097444697</v>
      </c>
      <c r="I544" s="35">
        <v>3.9E-2</v>
      </c>
      <c r="J544" s="13">
        <v>0</v>
      </c>
      <c r="K544" s="13">
        <v>0</v>
      </c>
      <c r="L544" s="13">
        <v>0</v>
      </c>
      <c r="M544" s="13">
        <v>3.9E-2</v>
      </c>
      <c r="N544" s="13">
        <v>37718346</v>
      </c>
      <c r="O544" s="13">
        <v>1673396</v>
      </c>
      <c r="P544" s="13">
        <v>1123513608</v>
      </c>
      <c r="Q544" s="36">
        <v>0.93</v>
      </c>
      <c r="R544" s="36">
        <v>0.91700000000000004</v>
      </c>
      <c r="S544" s="36">
        <v>0.91639999999999999</v>
      </c>
      <c r="T544" s="36">
        <v>0.82469999999999999</v>
      </c>
      <c r="U544" s="37">
        <v>0.91639999999999999</v>
      </c>
      <c r="V544" s="36">
        <f t="shared" si="16"/>
        <v>0</v>
      </c>
      <c r="W544" s="13">
        <f t="shared" si="17"/>
        <v>0</v>
      </c>
    </row>
    <row r="545" spans="1:23" x14ac:dyDescent="0.25">
      <c r="A545" s="45">
        <v>121903</v>
      </c>
      <c r="B545" s="13" t="s">
        <v>541</v>
      </c>
      <c r="C545" s="13" t="s">
        <v>1049</v>
      </c>
      <c r="D545" s="13">
        <v>44040.735763888886</v>
      </c>
      <c r="E545" s="13">
        <v>0</v>
      </c>
      <c r="F545" s="13">
        <v>363811635</v>
      </c>
      <c r="G545" s="34">
        <v>396957522</v>
      </c>
      <c r="H545" s="34">
        <v>438298400</v>
      </c>
      <c r="I545" s="35">
        <v>0.104</v>
      </c>
      <c r="J545" s="13">
        <v>0</v>
      </c>
      <c r="K545" s="13">
        <v>0</v>
      </c>
      <c r="L545" s="13">
        <v>0</v>
      </c>
      <c r="M545" s="13">
        <v>0.104</v>
      </c>
      <c r="N545" s="13">
        <v>0</v>
      </c>
      <c r="O545" s="13">
        <v>0</v>
      </c>
      <c r="P545" s="13">
        <v>401700557</v>
      </c>
      <c r="Q545" s="36">
        <v>0.93</v>
      </c>
      <c r="R545" s="36">
        <v>0.86329999999999996</v>
      </c>
      <c r="S545" s="36">
        <v>0.91639999999999999</v>
      </c>
      <c r="T545" s="36">
        <v>0.82469999999999999</v>
      </c>
      <c r="U545" s="37">
        <v>0.86329999999999996</v>
      </c>
      <c r="V545" s="36">
        <f t="shared" si="16"/>
        <v>0</v>
      </c>
      <c r="W545" s="13">
        <f t="shared" si="17"/>
        <v>0</v>
      </c>
    </row>
    <row r="546" spans="1:23" x14ac:dyDescent="0.25">
      <c r="A546" s="45">
        <v>121904</v>
      </c>
      <c r="B546" s="13" t="s">
        <v>540</v>
      </c>
      <c r="C546" s="13" t="s">
        <v>1049</v>
      </c>
      <c r="D546" s="13">
        <v>44043.634328703702</v>
      </c>
      <c r="E546" s="13">
        <v>0</v>
      </c>
      <c r="F546" s="13">
        <v>928554189</v>
      </c>
      <c r="G546" s="34">
        <v>982516291</v>
      </c>
      <c r="H546" s="34">
        <v>974467868</v>
      </c>
      <c r="I546" s="35">
        <v>-8.0000000000000002E-3</v>
      </c>
      <c r="J546" s="13">
        <v>0</v>
      </c>
      <c r="K546" s="13">
        <v>0</v>
      </c>
      <c r="L546" s="13">
        <v>0</v>
      </c>
      <c r="M546" s="13">
        <v>-8.0000000000000002E-3</v>
      </c>
      <c r="N546" s="13">
        <v>0</v>
      </c>
      <c r="O546" s="13">
        <v>0</v>
      </c>
      <c r="P546" s="13">
        <v>920947804</v>
      </c>
      <c r="Q546" s="36">
        <v>0.93</v>
      </c>
      <c r="R546" s="36">
        <v>0.93</v>
      </c>
      <c r="S546" s="36">
        <v>0.91639999999999999</v>
      </c>
      <c r="T546" s="36">
        <v>0.82469999999999999</v>
      </c>
      <c r="U546" s="37">
        <v>0.91639999999999999</v>
      </c>
      <c r="V546" s="36">
        <f t="shared" si="16"/>
        <v>0</v>
      </c>
      <c r="W546" s="13">
        <f t="shared" si="17"/>
        <v>0</v>
      </c>
    </row>
    <row r="547" spans="1:23" x14ac:dyDescent="0.25">
      <c r="A547" s="45">
        <v>121905</v>
      </c>
      <c r="B547" s="13" t="s">
        <v>539</v>
      </c>
      <c r="C547" s="13" t="s">
        <v>1049</v>
      </c>
      <c r="D547" s="13">
        <v>44041.719305555554</v>
      </c>
      <c r="E547" s="13">
        <v>0</v>
      </c>
      <c r="F547" s="13">
        <v>325290973</v>
      </c>
      <c r="G547" s="34">
        <v>347470338</v>
      </c>
      <c r="H547" s="34">
        <v>348336842</v>
      </c>
      <c r="I547" s="35">
        <v>2E-3</v>
      </c>
      <c r="J547" s="13">
        <v>0</v>
      </c>
      <c r="K547" s="13">
        <v>0</v>
      </c>
      <c r="L547" s="13">
        <v>0</v>
      </c>
      <c r="M547" s="13">
        <v>2E-3</v>
      </c>
      <c r="N547" s="13">
        <v>0</v>
      </c>
      <c r="O547" s="13">
        <v>0</v>
      </c>
      <c r="P547" s="13">
        <v>326102167</v>
      </c>
      <c r="Q547" s="36">
        <v>0.93</v>
      </c>
      <c r="R547" s="36">
        <v>0.93</v>
      </c>
      <c r="S547" s="36">
        <v>0.91639999999999999</v>
      </c>
      <c r="T547" s="36">
        <v>0.82469999999999999</v>
      </c>
      <c r="U547" s="37">
        <v>0.91639999999999999</v>
      </c>
      <c r="V547" s="36">
        <f t="shared" si="16"/>
        <v>0</v>
      </c>
      <c r="W547" s="13">
        <f t="shared" si="17"/>
        <v>0</v>
      </c>
    </row>
    <row r="548" spans="1:23" x14ac:dyDescent="0.25">
      <c r="A548" s="45">
        <v>121906</v>
      </c>
      <c r="B548" s="13" t="s">
        <v>538</v>
      </c>
      <c r="C548" s="13" t="s">
        <v>1049</v>
      </c>
      <c r="D548" s="13">
        <v>44043.529444444444</v>
      </c>
      <c r="E548" s="13">
        <v>7001548</v>
      </c>
      <c r="F548" s="13">
        <v>356122857</v>
      </c>
      <c r="G548" s="34">
        <v>352935842</v>
      </c>
      <c r="H548" s="34">
        <v>346951902</v>
      </c>
      <c r="I548" s="35">
        <v>-1.7000000000000001E-2</v>
      </c>
      <c r="J548" s="13">
        <v>0</v>
      </c>
      <c r="K548" s="13">
        <v>0</v>
      </c>
      <c r="L548" s="13">
        <v>0</v>
      </c>
      <c r="M548" s="13">
        <v>-1.7000000000000001E-2</v>
      </c>
      <c r="N548" s="13">
        <v>7614844</v>
      </c>
      <c r="O548" s="13">
        <v>613296</v>
      </c>
      <c r="P548" s="13">
        <v>350816887</v>
      </c>
      <c r="Q548" s="36">
        <v>0.93</v>
      </c>
      <c r="R548" s="36">
        <v>0.93</v>
      </c>
      <c r="S548" s="36">
        <v>0.91639999999999999</v>
      </c>
      <c r="T548" s="36">
        <v>0.82469999999999999</v>
      </c>
      <c r="U548" s="37">
        <v>0.91639999999999999</v>
      </c>
      <c r="V548" s="36">
        <f t="shared" si="16"/>
        <v>0</v>
      </c>
      <c r="W548" s="13">
        <f t="shared" si="17"/>
        <v>0</v>
      </c>
    </row>
    <row r="549" spans="1:23" x14ac:dyDescent="0.25">
      <c r="A549" s="45">
        <v>122901</v>
      </c>
      <c r="B549" s="13" t="s">
        <v>537</v>
      </c>
      <c r="C549" s="13" t="s">
        <v>1049</v>
      </c>
      <c r="D549" s="13">
        <v>44036.564849537041</v>
      </c>
      <c r="E549" s="13">
        <v>0</v>
      </c>
      <c r="F549" s="13">
        <v>203847850</v>
      </c>
      <c r="G549" s="34">
        <v>213725233</v>
      </c>
      <c r="H549" s="34">
        <v>214444683</v>
      </c>
      <c r="I549" s="35">
        <v>3.0000000000000001E-3</v>
      </c>
      <c r="J549" s="13">
        <v>0</v>
      </c>
      <c r="K549" s="13">
        <v>0</v>
      </c>
      <c r="L549" s="13">
        <v>0</v>
      </c>
      <c r="M549" s="13">
        <v>3.0000000000000001E-3</v>
      </c>
      <c r="N549" s="13">
        <v>0</v>
      </c>
      <c r="O549" s="13">
        <v>0</v>
      </c>
      <c r="P549" s="13">
        <v>204534050</v>
      </c>
      <c r="Q549" s="36">
        <v>0.93</v>
      </c>
      <c r="R549" s="36">
        <v>0.93</v>
      </c>
      <c r="S549" s="36">
        <v>0.91639999999999999</v>
      </c>
      <c r="T549" s="36">
        <v>0.82469999999999999</v>
      </c>
      <c r="U549" s="37">
        <v>0.91639999999999999</v>
      </c>
      <c r="V549" s="36">
        <f t="shared" si="16"/>
        <v>0</v>
      </c>
      <c r="W549" s="13">
        <f t="shared" si="17"/>
        <v>0</v>
      </c>
    </row>
    <row r="550" spans="1:23" x14ac:dyDescent="0.25">
      <c r="A550" s="45">
        <v>122902</v>
      </c>
      <c r="B550" s="13" t="s">
        <v>536</v>
      </c>
      <c r="C550" s="13" t="s">
        <v>1049</v>
      </c>
      <c r="D550" s="13">
        <v>44036.564849537041</v>
      </c>
      <c r="E550" s="13">
        <v>0</v>
      </c>
      <c r="F550" s="13">
        <v>56535375</v>
      </c>
      <c r="G550" s="34">
        <v>51335360</v>
      </c>
      <c r="H550" s="34">
        <v>52451360</v>
      </c>
      <c r="I550" s="35">
        <v>2.1999999999999999E-2</v>
      </c>
      <c r="J550" s="13">
        <v>0</v>
      </c>
      <c r="K550" s="13">
        <v>0</v>
      </c>
      <c r="L550" s="13">
        <v>0</v>
      </c>
      <c r="M550" s="13">
        <v>2.1999999999999999E-2</v>
      </c>
      <c r="N550" s="13">
        <v>0</v>
      </c>
      <c r="O550" s="13">
        <v>0</v>
      </c>
      <c r="P550" s="13">
        <v>57764420</v>
      </c>
      <c r="Q550" s="36">
        <v>0.93</v>
      </c>
      <c r="R550" s="36">
        <v>0.93</v>
      </c>
      <c r="S550" s="36">
        <v>0.91639999999999999</v>
      </c>
      <c r="T550" s="36">
        <v>0.82469999999999999</v>
      </c>
      <c r="U550" s="37">
        <v>0.91639999999999999</v>
      </c>
      <c r="V550" s="36">
        <f t="shared" si="16"/>
        <v>0</v>
      </c>
      <c r="W550" s="13">
        <f t="shared" si="17"/>
        <v>0</v>
      </c>
    </row>
    <row r="551" spans="1:23" x14ac:dyDescent="0.25">
      <c r="A551" s="45">
        <v>123905</v>
      </c>
      <c r="B551" s="13" t="s">
        <v>535</v>
      </c>
      <c r="C551" s="13" t="s">
        <v>1049</v>
      </c>
      <c r="D551" s="13">
        <v>44040.735763888886</v>
      </c>
      <c r="E551" s="13">
        <v>0</v>
      </c>
      <c r="F551" s="13">
        <v>2633477901</v>
      </c>
      <c r="G551" s="34">
        <v>2755474242</v>
      </c>
      <c r="H551" s="34">
        <v>3035564177</v>
      </c>
      <c r="I551" s="35">
        <v>0.10199999999999999</v>
      </c>
      <c r="J551" s="13">
        <v>0</v>
      </c>
      <c r="K551" s="13">
        <v>0</v>
      </c>
      <c r="L551" s="13">
        <v>0</v>
      </c>
      <c r="M551" s="13">
        <v>0.10199999999999999</v>
      </c>
      <c r="N551" s="13">
        <v>0</v>
      </c>
      <c r="O551" s="13">
        <v>0</v>
      </c>
      <c r="P551" s="13">
        <v>2901167086</v>
      </c>
      <c r="Q551" s="36">
        <v>0.93</v>
      </c>
      <c r="R551" s="36">
        <v>0.86519999999999997</v>
      </c>
      <c r="S551" s="36">
        <v>0.91639999999999999</v>
      </c>
      <c r="T551" s="36">
        <v>0.82469999999999999</v>
      </c>
      <c r="U551" s="37">
        <v>0.86519999999999997</v>
      </c>
      <c r="V551" s="36">
        <f t="shared" si="16"/>
        <v>0</v>
      </c>
      <c r="W551" s="13">
        <f t="shared" si="17"/>
        <v>0</v>
      </c>
    </row>
    <row r="552" spans="1:23" x14ac:dyDescent="0.25">
      <c r="A552" s="45">
        <v>123907</v>
      </c>
      <c r="B552" s="13" t="s">
        <v>534</v>
      </c>
      <c r="C552" s="13" t="s">
        <v>1049</v>
      </c>
      <c r="D552" s="13">
        <v>44040.404618055552</v>
      </c>
      <c r="E552" s="13">
        <v>0</v>
      </c>
      <c r="F552" s="13">
        <v>6601777621</v>
      </c>
      <c r="G552" s="34">
        <v>6548388432</v>
      </c>
      <c r="H552" s="34">
        <v>5517659470</v>
      </c>
      <c r="I552" s="35">
        <v>-0.157</v>
      </c>
      <c r="J552" s="13">
        <v>0</v>
      </c>
      <c r="K552" s="13">
        <v>0</v>
      </c>
      <c r="L552" s="13">
        <v>0</v>
      </c>
      <c r="M552" s="13">
        <v>-0.157</v>
      </c>
      <c r="N552" s="13">
        <v>0</v>
      </c>
      <c r="O552" s="13">
        <v>0</v>
      </c>
      <c r="P552" s="13">
        <v>5562645098</v>
      </c>
      <c r="Q552" s="36">
        <v>0.93</v>
      </c>
      <c r="R552" s="36">
        <v>0.93</v>
      </c>
      <c r="S552" s="36">
        <v>0.91639999999999999</v>
      </c>
      <c r="T552" s="36">
        <v>0.82469999999999999</v>
      </c>
      <c r="U552" s="37">
        <v>0.91639999999999999</v>
      </c>
      <c r="V552" s="36">
        <f t="shared" si="16"/>
        <v>0</v>
      </c>
      <c r="W552" s="13">
        <f t="shared" si="17"/>
        <v>0</v>
      </c>
    </row>
    <row r="553" spans="1:23" x14ac:dyDescent="0.25">
      <c r="A553" s="45">
        <v>123908</v>
      </c>
      <c r="B553" s="13" t="s">
        <v>533</v>
      </c>
      <c r="C553" s="13" t="s">
        <v>1049</v>
      </c>
      <c r="D553" s="13">
        <v>44036.564849537041</v>
      </c>
      <c r="E553" s="13">
        <v>204246086</v>
      </c>
      <c r="F553" s="13">
        <v>2746793111</v>
      </c>
      <c r="G553" s="34">
        <v>2693697213</v>
      </c>
      <c r="H553" s="34">
        <v>2627340263</v>
      </c>
      <c r="I553" s="35">
        <v>-2.5000000000000001E-2</v>
      </c>
      <c r="J553" s="13">
        <v>0</v>
      </c>
      <c r="K553" s="13">
        <v>0</v>
      </c>
      <c r="L553" s="13">
        <v>0</v>
      </c>
      <c r="M553" s="13">
        <v>-2.5000000000000001E-2</v>
      </c>
      <c r="N553" s="13">
        <v>214561471</v>
      </c>
      <c r="O553" s="13">
        <v>10315385</v>
      </c>
      <c r="P553" s="13">
        <v>2694475003</v>
      </c>
      <c r="Q553" s="36">
        <v>0.93</v>
      </c>
      <c r="R553" s="36">
        <v>0.93</v>
      </c>
      <c r="S553" s="36">
        <v>0.91639999999999999</v>
      </c>
      <c r="T553" s="36">
        <v>0.82469999999999999</v>
      </c>
      <c r="U553" s="37">
        <v>0.91639999999999999</v>
      </c>
      <c r="V553" s="36">
        <f t="shared" si="16"/>
        <v>0</v>
      </c>
      <c r="W553" s="13">
        <f t="shared" si="17"/>
        <v>0</v>
      </c>
    </row>
    <row r="554" spans="1:23" x14ac:dyDescent="0.25">
      <c r="A554" s="45">
        <v>123910</v>
      </c>
      <c r="B554" s="13" t="s">
        <v>532</v>
      </c>
      <c r="C554" s="13" t="s">
        <v>1049</v>
      </c>
      <c r="D554" s="13">
        <v>44043.305833333332</v>
      </c>
      <c r="E554" s="13">
        <v>0</v>
      </c>
      <c r="F554" s="13">
        <v>10885734421</v>
      </c>
      <c r="G554" s="34">
        <v>11062854417</v>
      </c>
      <c r="H554" s="34">
        <v>11072807833</v>
      </c>
      <c r="I554" s="35">
        <v>1E-3</v>
      </c>
      <c r="J554" s="13">
        <v>0</v>
      </c>
      <c r="K554" s="13">
        <v>0</v>
      </c>
      <c r="L554" s="13">
        <v>0</v>
      </c>
      <c r="M554" s="13">
        <v>1E-3</v>
      </c>
      <c r="N554" s="13">
        <v>0</v>
      </c>
      <c r="O554" s="13">
        <v>0</v>
      </c>
      <c r="P554" s="13">
        <v>10895528479</v>
      </c>
      <c r="Q554" s="36">
        <v>0.93</v>
      </c>
      <c r="R554" s="36">
        <v>0.93</v>
      </c>
      <c r="S554" s="36">
        <v>0.91639999999999999</v>
      </c>
      <c r="T554" s="36">
        <v>0.82469999999999999</v>
      </c>
      <c r="U554" s="37">
        <v>0.91639999999999999</v>
      </c>
      <c r="V554" s="36">
        <f t="shared" si="16"/>
        <v>0</v>
      </c>
      <c r="W554" s="13">
        <f t="shared" si="17"/>
        <v>0</v>
      </c>
    </row>
    <row r="555" spans="1:23" x14ac:dyDescent="0.25">
      <c r="A555" s="45">
        <v>123913</v>
      </c>
      <c r="B555" s="13" t="s">
        <v>531</v>
      </c>
      <c r="C555" s="13" t="s">
        <v>1049</v>
      </c>
      <c r="D555" s="13">
        <v>44040.404618055552</v>
      </c>
      <c r="E555" s="13">
        <v>1826134</v>
      </c>
      <c r="F555" s="13">
        <v>918601904</v>
      </c>
      <c r="G555" s="34">
        <v>918330673</v>
      </c>
      <c r="H555" s="34">
        <v>880443705</v>
      </c>
      <c r="I555" s="35">
        <v>-4.1000000000000002E-2</v>
      </c>
      <c r="J555" s="13">
        <v>0</v>
      </c>
      <c r="K555" s="13">
        <v>0</v>
      </c>
      <c r="L555" s="13">
        <v>0</v>
      </c>
      <c r="M555" s="13">
        <v>-4.1000000000000002E-2</v>
      </c>
      <c r="N555" s="13">
        <v>1690289</v>
      </c>
      <c r="O555" s="13">
        <v>-135845</v>
      </c>
      <c r="P555" s="13">
        <v>880643241</v>
      </c>
      <c r="Q555" s="36">
        <v>0.93</v>
      </c>
      <c r="R555" s="36">
        <v>0.93</v>
      </c>
      <c r="S555" s="36">
        <v>0.91639999999999999</v>
      </c>
      <c r="T555" s="36">
        <v>0.82469999999999999</v>
      </c>
      <c r="U555" s="37">
        <v>0.91639999999999999</v>
      </c>
      <c r="V555" s="36">
        <f t="shared" si="16"/>
        <v>0</v>
      </c>
      <c r="W555" s="13">
        <f t="shared" si="17"/>
        <v>0</v>
      </c>
    </row>
    <row r="556" spans="1:23" x14ac:dyDescent="0.25">
      <c r="A556" s="45">
        <v>123914</v>
      </c>
      <c r="B556" s="13" t="s">
        <v>530</v>
      </c>
      <c r="C556" s="13" t="s">
        <v>1049</v>
      </c>
      <c r="D556" s="13">
        <v>44041.719305555554</v>
      </c>
      <c r="E556" s="13">
        <v>0</v>
      </c>
      <c r="F556" s="13">
        <v>803174717</v>
      </c>
      <c r="G556" s="34">
        <v>831705794</v>
      </c>
      <c r="H556" s="34">
        <v>734471274</v>
      </c>
      <c r="I556" s="35">
        <v>-0.11700000000000001</v>
      </c>
      <c r="J556" s="13">
        <v>0</v>
      </c>
      <c r="K556" s="13">
        <v>0</v>
      </c>
      <c r="L556" s="13">
        <v>0</v>
      </c>
      <c r="M556" s="13">
        <v>-0.11700000000000001</v>
      </c>
      <c r="N556" s="13">
        <v>0</v>
      </c>
      <c r="O556" s="13">
        <v>0</v>
      </c>
      <c r="P556" s="13">
        <v>709275758</v>
      </c>
      <c r="Q556" s="36">
        <v>0.93</v>
      </c>
      <c r="R556" s="36">
        <v>0.93</v>
      </c>
      <c r="S556" s="36">
        <v>0.91639999999999999</v>
      </c>
      <c r="T556" s="36">
        <v>0.82469999999999999</v>
      </c>
      <c r="U556" s="37">
        <v>0.91639999999999999</v>
      </c>
      <c r="V556" s="36">
        <f t="shared" si="16"/>
        <v>0</v>
      </c>
      <c r="W556" s="13">
        <f t="shared" si="17"/>
        <v>0</v>
      </c>
    </row>
    <row r="557" spans="1:23" x14ac:dyDescent="0.25">
      <c r="A557" s="45">
        <v>124901</v>
      </c>
      <c r="B557" s="13" t="s">
        <v>529</v>
      </c>
      <c r="C557" s="13" t="s">
        <v>1049</v>
      </c>
      <c r="D557" s="13">
        <v>44041.719305555554</v>
      </c>
      <c r="E557" s="13">
        <v>6928940</v>
      </c>
      <c r="F557" s="13">
        <v>438861172</v>
      </c>
      <c r="G557" s="34">
        <v>315922176</v>
      </c>
      <c r="H557" s="34">
        <v>319502386</v>
      </c>
      <c r="I557" s="35">
        <v>1.0999999999999999E-2</v>
      </c>
      <c r="J557" s="13">
        <v>91657950</v>
      </c>
      <c r="K557" s="13">
        <v>0</v>
      </c>
      <c r="L557" s="13">
        <v>91657950</v>
      </c>
      <c r="M557" s="13">
        <v>-0.216</v>
      </c>
      <c r="N557" s="13">
        <v>7005960</v>
      </c>
      <c r="O557" s="13">
        <v>77020</v>
      </c>
      <c r="P557" s="13">
        <v>443833094</v>
      </c>
      <c r="Q557" s="36">
        <v>0.93</v>
      </c>
      <c r="R557" s="36">
        <v>0.93</v>
      </c>
      <c r="S557" s="36">
        <v>0.91639999999999999</v>
      </c>
      <c r="T557" s="36">
        <v>0.82469999999999999</v>
      </c>
      <c r="U557" s="37">
        <v>0.91639999999999999</v>
      </c>
      <c r="V557" s="36">
        <f t="shared" si="16"/>
        <v>0</v>
      </c>
      <c r="W557" s="13">
        <f t="shared" si="17"/>
        <v>0</v>
      </c>
    </row>
    <row r="558" spans="1:23" x14ac:dyDescent="0.25">
      <c r="A558" s="45">
        <v>125901</v>
      </c>
      <c r="B558" s="13" t="s">
        <v>528</v>
      </c>
      <c r="C558" s="13" t="s">
        <v>1049</v>
      </c>
      <c r="D558" s="13">
        <v>44041.719305555554</v>
      </c>
      <c r="E558" s="13">
        <v>0</v>
      </c>
      <c r="F558" s="13">
        <v>1101860158</v>
      </c>
      <c r="G558" s="34">
        <v>1137432994</v>
      </c>
      <c r="H558" s="34">
        <v>1148848863</v>
      </c>
      <c r="I558" s="35">
        <v>0.01</v>
      </c>
      <c r="J558" s="13">
        <v>0</v>
      </c>
      <c r="K558" s="13">
        <v>0</v>
      </c>
      <c r="L558" s="13">
        <v>0</v>
      </c>
      <c r="M558" s="13">
        <v>0.01</v>
      </c>
      <c r="N558" s="13">
        <v>0</v>
      </c>
      <c r="O558" s="13">
        <v>0</v>
      </c>
      <c r="P558" s="13">
        <v>1112919000</v>
      </c>
      <c r="Q558" s="36">
        <v>0.93</v>
      </c>
      <c r="R558" s="36">
        <v>0.93</v>
      </c>
      <c r="S558" s="36">
        <v>0.91639999999999999</v>
      </c>
      <c r="T558" s="36">
        <v>0.82469999999999999</v>
      </c>
      <c r="U558" s="37">
        <v>0.91639999999999999</v>
      </c>
      <c r="V558" s="36">
        <f t="shared" si="16"/>
        <v>0</v>
      </c>
      <c r="W558" s="13">
        <f t="shared" si="17"/>
        <v>0</v>
      </c>
    </row>
    <row r="559" spans="1:23" x14ac:dyDescent="0.25">
      <c r="A559" s="45">
        <v>125902</v>
      </c>
      <c r="B559" s="13" t="s">
        <v>527</v>
      </c>
      <c r="C559" s="13" t="s">
        <v>1049</v>
      </c>
      <c r="D559" s="13">
        <v>44044.809305555558</v>
      </c>
      <c r="E559" s="13">
        <v>0</v>
      </c>
      <c r="F559" s="13">
        <v>99118262</v>
      </c>
      <c r="G559" s="34">
        <v>92890635</v>
      </c>
      <c r="H559" s="34">
        <v>94880406</v>
      </c>
      <c r="I559" s="35">
        <v>2.1000000000000001E-2</v>
      </c>
      <c r="J559" s="13">
        <v>0</v>
      </c>
      <c r="K559" s="13">
        <v>0</v>
      </c>
      <c r="L559" s="13">
        <v>0</v>
      </c>
      <c r="M559" s="13">
        <v>2.1000000000000001E-2</v>
      </c>
      <c r="N559" s="13">
        <v>0</v>
      </c>
      <c r="O559" s="13">
        <v>0</v>
      </c>
      <c r="P559" s="13">
        <v>101241432</v>
      </c>
      <c r="Q559" s="36">
        <v>0.93</v>
      </c>
      <c r="R559" s="36">
        <v>0.93</v>
      </c>
      <c r="S559" s="36">
        <v>0.91639999999999999</v>
      </c>
      <c r="T559" s="36">
        <v>0.82469999999999999</v>
      </c>
      <c r="U559" s="37">
        <v>0.91639999999999999</v>
      </c>
      <c r="V559" s="36">
        <f t="shared" si="16"/>
        <v>0</v>
      </c>
      <c r="W559" s="13">
        <f t="shared" si="17"/>
        <v>0</v>
      </c>
    </row>
    <row r="560" spans="1:23" x14ac:dyDescent="0.25">
      <c r="A560" s="45">
        <v>125903</v>
      </c>
      <c r="B560" s="13" t="s">
        <v>1004</v>
      </c>
      <c r="C560" s="13" t="s">
        <v>1049</v>
      </c>
      <c r="D560" s="13">
        <v>44036.564849537041</v>
      </c>
      <c r="E560" s="13">
        <v>0</v>
      </c>
      <c r="F560" s="13">
        <v>445280645</v>
      </c>
      <c r="G560" s="34">
        <v>364261481</v>
      </c>
      <c r="H560" s="34">
        <v>385280179</v>
      </c>
      <c r="I560" s="35">
        <v>5.8000000000000003E-2</v>
      </c>
      <c r="J560" s="13">
        <v>0</v>
      </c>
      <c r="K560" s="13">
        <v>0</v>
      </c>
      <c r="L560" s="13">
        <v>0</v>
      </c>
      <c r="M560" s="13">
        <v>5.8000000000000003E-2</v>
      </c>
      <c r="N560" s="13">
        <v>0</v>
      </c>
      <c r="O560" s="13">
        <v>0</v>
      </c>
      <c r="P560" s="13">
        <v>470974329</v>
      </c>
      <c r="Q560" s="36">
        <v>0.93</v>
      </c>
      <c r="R560" s="36">
        <v>0.9012</v>
      </c>
      <c r="S560" s="36">
        <v>0.91639999999999999</v>
      </c>
      <c r="T560" s="36">
        <v>0.82469999999999999</v>
      </c>
      <c r="U560" s="37">
        <v>0.9012</v>
      </c>
      <c r="V560" s="36">
        <f t="shared" si="16"/>
        <v>0</v>
      </c>
      <c r="W560" s="13">
        <f t="shared" si="17"/>
        <v>0</v>
      </c>
    </row>
    <row r="561" spans="1:23" x14ac:dyDescent="0.25">
      <c r="A561" s="45">
        <v>125905</v>
      </c>
      <c r="B561" s="13" t="s">
        <v>526</v>
      </c>
      <c r="C561" s="13" t="s">
        <v>1049</v>
      </c>
      <c r="D561" s="13">
        <v>44057.640509259261</v>
      </c>
      <c r="E561" s="13">
        <v>0</v>
      </c>
      <c r="F561" s="13">
        <v>151463409</v>
      </c>
      <c r="G561" s="34">
        <v>154647545</v>
      </c>
      <c r="H561" s="34">
        <v>168753422</v>
      </c>
      <c r="I561" s="35">
        <v>9.0999999999999998E-2</v>
      </c>
      <c r="J561" s="13">
        <v>0</v>
      </c>
      <c r="K561" s="13">
        <v>0</v>
      </c>
      <c r="L561" s="13">
        <v>0</v>
      </c>
      <c r="M561" s="13">
        <v>9.0999999999999998E-2</v>
      </c>
      <c r="N561" s="13">
        <v>0</v>
      </c>
      <c r="O561" s="13">
        <v>0</v>
      </c>
      <c r="P561" s="13">
        <v>165278851</v>
      </c>
      <c r="Q561" s="36">
        <v>0.93</v>
      </c>
      <c r="R561" s="36">
        <v>0.87350000000000005</v>
      </c>
      <c r="S561" s="36">
        <v>0.91639999999999999</v>
      </c>
      <c r="T561" s="36">
        <v>0.82469999999999999</v>
      </c>
      <c r="U561" s="37">
        <v>0.87350000000000005</v>
      </c>
      <c r="V561" s="36">
        <f t="shared" si="16"/>
        <v>0</v>
      </c>
      <c r="W561" s="13">
        <f t="shared" si="17"/>
        <v>0</v>
      </c>
    </row>
    <row r="562" spans="1:23" x14ac:dyDescent="0.25">
      <c r="A562" s="45">
        <v>126901</v>
      </c>
      <c r="B562" s="13" t="s">
        <v>524</v>
      </c>
      <c r="C562" s="13" t="s">
        <v>1049</v>
      </c>
      <c r="D562" s="13">
        <v>44040.735763888886</v>
      </c>
      <c r="E562" s="13">
        <v>0</v>
      </c>
      <c r="F562" s="13">
        <v>1451432618</v>
      </c>
      <c r="G562" s="34">
        <v>1358014284</v>
      </c>
      <c r="H562" s="34">
        <v>1349820003</v>
      </c>
      <c r="I562" s="35">
        <v>-6.0000000000000001E-3</v>
      </c>
      <c r="J562" s="13">
        <v>0</v>
      </c>
      <c r="K562" s="13">
        <v>0</v>
      </c>
      <c r="L562" s="13">
        <v>0</v>
      </c>
      <c r="M562" s="13">
        <v>-6.0000000000000001E-3</v>
      </c>
      <c r="N562" s="13">
        <v>3921760</v>
      </c>
      <c r="O562" s="13">
        <v>3921760</v>
      </c>
      <c r="P562" s="13">
        <v>1446596409</v>
      </c>
      <c r="Q562" s="36">
        <v>0.93</v>
      </c>
      <c r="R562" s="36">
        <v>0.93</v>
      </c>
      <c r="S562" s="36">
        <v>0.91639999999999999</v>
      </c>
      <c r="T562" s="36">
        <v>0.82469999999999999</v>
      </c>
      <c r="U562" s="37">
        <v>0.91639999999999999</v>
      </c>
      <c r="V562" s="36">
        <f t="shared" si="16"/>
        <v>0</v>
      </c>
      <c r="W562" s="13">
        <f t="shared" si="17"/>
        <v>0</v>
      </c>
    </row>
    <row r="563" spans="1:23" x14ac:dyDescent="0.25">
      <c r="A563" s="45">
        <v>126902</v>
      </c>
      <c r="B563" s="13" t="s">
        <v>523</v>
      </c>
      <c r="C563" s="13" t="s">
        <v>1049</v>
      </c>
      <c r="D563" s="13">
        <v>44043.305833333332</v>
      </c>
      <c r="E563" s="13">
        <v>0</v>
      </c>
      <c r="F563" s="13">
        <v>5089397493</v>
      </c>
      <c r="G563" s="34">
        <v>5080425853</v>
      </c>
      <c r="H563" s="34">
        <v>5380561828</v>
      </c>
      <c r="I563" s="35">
        <v>5.8999999999999997E-2</v>
      </c>
      <c r="J563" s="13">
        <v>0</v>
      </c>
      <c r="K563" s="13">
        <v>0</v>
      </c>
      <c r="L563" s="13">
        <v>0</v>
      </c>
      <c r="M563" s="13">
        <v>5.8999999999999997E-2</v>
      </c>
      <c r="N563" s="13">
        <v>0</v>
      </c>
      <c r="O563" s="13">
        <v>0</v>
      </c>
      <c r="P563" s="13">
        <v>5390063485</v>
      </c>
      <c r="Q563" s="36">
        <v>0.93</v>
      </c>
      <c r="R563" s="36">
        <v>0.9</v>
      </c>
      <c r="S563" s="36">
        <v>0.91639999999999999</v>
      </c>
      <c r="T563" s="36">
        <v>0.82469999999999999</v>
      </c>
      <c r="U563" s="37">
        <v>0.9</v>
      </c>
      <c r="V563" s="36">
        <f t="shared" si="16"/>
        <v>0</v>
      </c>
      <c r="W563" s="13">
        <f t="shared" si="17"/>
        <v>0</v>
      </c>
    </row>
    <row r="564" spans="1:23" x14ac:dyDescent="0.25">
      <c r="A564" s="45">
        <v>126903</v>
      </c>
      <c r="B564" s="13" t="s">
        <v>522</v>
      </c>
      <c r="C564" s="13" t="s">
        <v>1049</v>
      </c>
      <c r="D564" s="13">
        <v>44043.536423611113</v>
      </c>
      <c r="E564" s="13">
        <v>0</v>
      </c>
      <c r="F564" s="13">
        <v>2826506414</v>
      </c>
      <c r="G564" s="34">
        <v>2818131997</v>
      </c>
      <c r="H564" s="34">
        <v>2892217201</v>
      </c>
      <c r="I564" s="35">
        <v>2.5999999999999999E-2</v>
      </c>
      <c r="J564" s="13">
        <v>0</v>
      </c>
      <c r="K564" s="13">
        <v>0</v>
      </c>
      <c r="L564" s="13">
        <v>0</v>
      </c>
      <c r="M564" s="13">
        <v>2.5999999999999999E-2</v>
      </c>
      <c r="N564" s="13">
        <v>0</v>
      </c>
      <c r="O564" s="13">
        <v>0</v>
      </c>
      <c r="P564" s="13">
        <v>2900811771</v>
      </c>
      <c r="Q564" s="36">
        <v>0.93</v>
      </c>
      <c r="R564" s="36">
        <v>0.92879999999999996</v>
      </c>
      <c r="S564" s="36">
        <v>0.91639999999999999</v>
      </c>
      <c r="T564" s="36">
        <v>0.82469999999999999</v>
      </c>
      <c r="U564" s="37">
        <v>0.91639999999999999</v>
      </c>
      <c r="V564" s="36">
        <f t="shared" si="16"/>
        <v>0</v>
      </c>
      <c r="W564" s="13">
        <f t="shared" si="17"/>
        <v>0</v>
      </c>
    </row>
    <row r="565" spans="1:23" x14ac:dyDescent="0.25">
      <c r="A565" s="45">
        <v>126904</v>
      </c>
      <c r="B565" s="13" t="s">
        <v>521</v>
      </c>
      <c r="C565" s="13" t="s">
        <v>1049</v>
      </c>
      <c r="D565" s="13">
        <v>44040.735763888886</v>
      </c>
      <c r="E565" s="13">
        <v>0</v>
      </c>
      <c r="F565" s="13">
        <v>366718613</v>
      </c>
      <c r="G565" s="34">
        <v>342884424</v>
      </c>
      <c r="H565" s="34">
        <v>381357191</v>
      </c>
      <c r="I565" s="35">
        <v>0.112</v>
      </c>
      <c r="J565" s="13">
        <v>0</v>
      </c>
      <c r="K565" s="13">
        <v>0</v>
      </c>
      <c r="L565" s="13">
        <v>0</v>
      </c>
      <c r="M565" s="13">
        <v>0.112</v>
      </c>
      <c r="N565" s="13">
        <v>0</v>
      </c>
      <c r="O565" s="13">
        <v>0</v>
      </c>
      <c r="P565" s="13">
        <v>407865655</v>
      </c>
      <c r="Q565" s="36">
        <v>0.93</v>
      </c>
      <c r="R565" s="36">
        <v>0.85699999999999998</v>
      </c>
      <c r="S565" s="36">
        <v>0.91639999999999999</v>
      </c>
      <c r="T565" s="36">
        <v>0.82469999999999999</v>
      </c>
      <c r="U565" s="37">
        <v>0.85699999999999998</v>
      </c>
      <c r="V565" s="36">
        <f t="shared" si="16"/>
        <v>0</v>
      </c>
      <c r="W565" s="13">
        <f t="shared" si="17"/>
        <v>0</v>
      </c>
    </row>
    <row r="566" spans="1:23" x14ac:dyDescent="0.25">
      <c r="A566" s="45">
        <v>126905</v>
      </c>
      <c r="B566" s="13" t="s">
        <v>520</v>
      </c>
      <c r="C566" s="13" t="s">
        <v>1049</v>
      </c>
      <c r="D566" s="13">
        <v>44043.305833333332</v>
      </c>
      <c r="E566" s="13">
        <v>0</v>
      </c>
      <c r="F566" s="13">
        <v>1685349698</v>
      </c>
      <c r="G566" s="34">
        <v>1678871127</v>
      </c>
      <c r="H566" s="34">
        <v>1806272732</v>
      </c>
      <c r="I566" s="35">
        <v>7.5999999999999998E-2</v>
      </c>
      <c r="J566" s="13">
        <v>0</v>
      </c>
      <c r="K566" s="13">
        <v>0</v>
      </c>
      <c r="L566" s="13">
        <v>0</v>
      </c>
      <c r="M566" s="13">
        <v>7.5999999999999998E-2</v>
      </c>
      <c r="N566" s="13">
        <v>0</v>
      </c>
      <c r="O566" s="13">
        <v>0</v>
      </c>
      <c r="P566" s="13">
        <v>1813242931</v>
      </c>
      <c r="Q566" s="36">
        <v>0.93</v>
      </c>
      <c r="R566" s="36">
        <v>0.88600000000000001</v>
      </c>
      <c r="S566" s="36">
        <v>0.91639999999999999</v>
      </c>
      <c r="T566" s="36">
        <v>0.82469999999999999</v>
      </c>
      <c r="U566" s="37">
        <v>0.88600000000000001</v>
      </c>
      <c r="V566" s="36">
        <f t="shared" si="16"/>
        <v>0</v>
      </c>
      <c r="W566" s="13">
        <f t="shared" si="17"/>
        <v>0</v>
      </c>
    </row>
    <row r="567" spans="1:23" x14ac:dyDescent="0.25">
      <c r="A567" s="45">
        <v>126906</v>
      </c>
      <c r="B567" s="13" t="s">
        <v>519</v>
      </c>
      <c r="C567" s="13" t="s">
        <v>1049</v>
      </c>
      <c r="D567" s="13">
        <v>44043.305833333332</v>
      </c>
      <c r="E567" s="13">
        <v>0</v>
      </c>
      <c r="F567" s="13">
        <v>190639360</v>
      </c>
      <c r="G567" s="34">
        <v>178707611</v>
      </c>
      <c r="H567" s="34">
        <v>175044339</v>
      </c>
      <c r="I567" s="35">
        <v>-0.02</v>
      </c>
      <c r="J567" s="13">
        <v>0</v>
      </c>
      <c r="K567" s="13">
        <v>0</v>
      </c>
      <c r="L567" s="13">
        <v>0</v>
      </c>
      <c r="M567" s="13">
        <v>-0.02</v>
      </c>
      <c r="N567" s="13">
        <v>0</v>
      </c>
      <c r="O567" s="13">
        <v>0</v>
      </c>
      <c r="P567" s="13">
        <v>186731503</v>
      </c>
      <c r="Q567" s="36">
        <v>0.93</v>
      </c>
      <c r="R567" s="36">
        <v>0.93</v>
      </c>
      <c r="S567" s="36">
        <v>0.91639999999999999</v>
      </c>
      <c r="T567" s="36">
        <v>0.82469999999999999</v>
      </c>
      <c r="U567" s="37">
        <v>0.91639999999999999</v>
      </c>
      <c r="V567" s="36">
        <f t="shared" si="16"/>
        <v>0</v>
      </c>
      <c r="W567" s="13">
        <f t="shared" si="17"/>
        <v>0</v>
      </c>
    </row>
    <row r="568" spans="1:23" x14ac:dyDescent="0.25">
      <c r="A568" s="45">
        <v>126907</v>
      </c>
      <c r="B568" s="13" t="s">
        <v>518</v>
      </c>
      <c r="C568" s="13" t="s">
        <v>1051</v>
      </c>
      <c r="D568" s="13">
        <v>44057.351053240738</v>
      </c>
      <c r="E568" s="13">
        <v>0</v>
      </c>
      <c r="F568" s="13">
        <v>316868403</v>
      </c>
      <c r="G568" s="34">
        <v>316347527</v>
      </c>
      <c r="H568" s="34">
        <v>333839853</v>
      </c>
      <c r="I568" s="35">
        <v>5.5E-2</v>
      </c>
      <c r="J568" s="13">
        <v>0</v>
      </c>
      <c r="K568" s="13">
        <v>0</v>
      </c>
      <c r="L568" s="13">
        <v>0</v>
      </c>
      <c r="M568" s="13">
        <v>5.5E-2</v>
      </c>
      <c r="N568" s="13">
        <v>0</v>
      </c>
      <c r="O568" s="13">
        <v>0</v>
      </c>
      <c r="P568" s="13">
        <v>334389531</v>
      </c>
      <c r="Q568" s="36">
        <v>0.93</v>
      </c>
      <c r="R568" s="36">
        <v>0.90329999999999999</v>
      </c>
      <c r="S568" s="36">
        <v>0.91639999999999999</v>
      </c>
      <c r="T568" s="36">
        <v>0.82469999999999999</v>
      </c>
      <c r="U568" s="37">
        <v>0.90329999999999999</v>
      </c>
      <c r="V568" s="36">
        <f t="shared" si="16"/>
        <v>0</v>
      </c>
      <c r="W568" s="13">
        <f t="shared" si="17"/>
        <v>0</v>
      </c>
    </row>
    <row r="569" spans="1:23" x14ac:dyDescent="0.25">
      <c r="A569" s="45">
        <v>126908</v>
      </c>
      <c r="B569" s="13" t="s">
        <v>517</v>
      </c>
      <c r="C569" s="13" t="s">
        <v>1049</v>
      </c>
      <c r="D569" s="13">
        <v>44043.305833333332</v>
      </c>
      <c r="E569" s="13">
        <v>0</v>
      </c>
      <c r="F569" s="13">
        <v>365008387</v>
      </c>
      <c r="G569" s="34">
        <v>364472893</v>
      </c>
      <c r="H569" s="34">
        <v>404051373</v>
      </c>
      <c r="I569" s="35">
        <v>0.109</v>
      </c>
      <c r="J569" s="13">
        <v>0</v>
      </c>
      <c r="K569" s="13">
        <v>0</v>
      </c>
      <c r="L569" s="13">
        <v>0</v>
      </c>
      <c r="M569" s="13">
        <v>0.109</v>
      </c>
      <c r="N569" s="13">
        <v>0</v>
      </c>
      <c r="O569" s="13">
        <v>0</v>
      </c>
      <c r="P569" s="13">
        <v>404645017</v>
      </c>
      <c r="Q569" s="36">
        <v>0.93</v>
      </c>
      <c r="R569" s="36">
        <v>0.85980000000000001</v>
      </c>
      <c r="S569" s="36">
        <v>0.91639999999999999</v>
      </c>
      <c r="T569" s="36">
        <v>0.82469999999999999</v>
      </c>
      <c r="U569" s="37">
        <v>0.85980000000000001</v>
      </c>
      <c r="V569" s="36">
        <f t="shared" si="16"/>
        <v>0</v>
      </c>
      <c r="W569" s="13">
        <f t="shared" si="17"/>
        <v>0</v>
      </c>
    </row>
    <row r="570" spans="1:23" x14ac:dyDescent="0.25">
      <c r="A570" s="45">
        <v>126911</v>
      </c>
      <c r="B570" s="13" t="s">
        <v>516</v>
      </c>
      <c r="C570" s="13" t="s">
        <v>1049</v>
      </c>
      <c r="D570" s="13">
        <v>44041.719305555554</v>
      </c>
      <c r="E570" s="13">
        <v>0</v>
      </c>
      <c r="F570" s="13">
        <v>984445737</v>
      </c>
      <c r="G570" s="34">
        <v>985808365</v>
      </c>
      <c r="H570" s="34">
        <v>1015209386</v>
      </c>
      <c r="I570" s="35">
        <v>0.03</v>
      </c>
      <c r="J570" s="13">
        <v>0</v>
      </c>
      <c r="K570" s="13">
        <v>0</v>
      </c>
      <c r="L570" s="13">
        <v>0</v>
      </c>
      <c r="M570" s="13">
        <v>0.03</v>
      </c>
      <c r="N570" s="13">
        <v>0</v>
      </c>
      <c r="O570" s="13">
        <v>0</v>
      </c>
      <c r="P570" s="13">
        <v>1013806119</v>
      </c>
      <c r="Q570" s="36">
        <v>0.93</v>
      </c>
      <c r="R570" s="36">
        <v>0.92559999999999998</v>
      </c>
      <c r="S570" s="36">
        <v>0.91639999999999999</v>
      </c>
      <c r="T570" s="36">
        <v>0.82469999999999999</v>
      </c>
      <c r="U570" s="37">
        <v>0.91639999999999999</v>
      </c>
      <c r="V570" s="36">
        <f t="shared" si="16"/>
        <v>0</v>
      </c>
      <c r="W570" s="13">
        <f t="shared" si="17"/>
        <v>0</v>
      </c>
    </row>
    <row r="571" spans="1:23" x14ac:dyDescent="0.25">
      <c r="A571" s="45">
        <v>127901</v>
      </c>
      <c r="B571" s="13" t="s">
        <v>515</v>
      </c>
      <c r="C571" s="13" t="s">
        <v>1049</v>
      </c>
      <c r="D571" s="13">
        <v>44036.564849537041</v>
      </c>
      <c r="E571" s="13">
        <v>0</v>
      </c>
      <c r="F571" s="13">
        <v>137459925</v>
      </c>
      <c r="G571" s="34">
        <v>144711550</v>
      </c>
      <c r="H571" s="34">
        <v>156746940</v>
      </c>
      <c r="I571" s="35">
        <v>8.3000000000000004E-2</v>
      </c>
      <c r="J571" s="13">
        <v>0</v>
      </c>
      <c r="K571" s="13">
        <v>0</v>
      </c>
      <c r="L571" s="13">
        <v>0</v>
      </c>
      <c r="M571" s="13">
        <v>8.3000000000000004E-2</v>
      </c>
      <c r="N571" s="13">
        <v>0</v>
      </c>
      <c r="O571" s="13">
        <v>0</v>
      </c>
      <c r="P571" s="13">
        <v>148892211</v>
      </c>
      <c r="Q571" s="36">
        <v>0.93</v>
      </c>
      <c r="R571" s="36">
        <v>0.88</v>
      </c>
      <c r="S571" s="36">
        <v>0.91639999999999999</v>
      </c>
      <c r="T571" s="36">
        <v>0.82469999999999999</v>
      </c>
      <c r="U571" s="37">
        <v>0.88</v>
      </c>
      <c r="V571" s="36">
        <f t="shared" si="16"/>
        <v>0</v>
      </c>
      <c r="W571" s="13">
        <f t="shared" si="17"/>
        <v>0</v>
      </c>
    </row>
    <row r="572" spans="1:23" x14ac:dyDescent="0.25">
      <c r="A572" s="45">
        <v>127903</v>
      </c>
      <c r="B572" s="13" t="s">
        <v>514</v>
      </c>
      <c r="C572" s="13" t="s">
        <v>1049</v>
      </c>
      <c r="D572" s="13">
        <v>44039.707499999997</v>
      </c>
      <c r="E572" s="13">
        <v>0</v>
      </c>
      <c r="F572" s="13">
        <v>142284788</v>
      </c>
      <c r="G572" s="34">
        <v>146047770</v>
      </c>
      <c r="H572" s="34">
        <v>151514590</v>
      </c>
      <c r="I572" s="35">
        <v>3.6999999999999998E-2</v>
      </c>
      <c r="J572" s="13">
        <v>0</v>
      </c>
      <c r="K572" s="13">
        <v>0</v>
      </c>
      <c r="L572" s="13">
        <v>0</v>
      </c>
      <c r="M572" s="13">
        <v>3.6999999999999998E-2</v>
      </c>
      <c r="N572" s="13">
        <v>0</v>
      </c>
      <c r="O572" s="13">
        <v>0</v>
      </c>
      <c r="P572" s="13">
        <v>147610753</v>
      </c>
      <c r="Q572" s="36">
        <v>0.93</v>
      </c>
      <c r="R572" s="36">
        <v>0.91879999999999995</v>
      </c>
      <c r="S572" s="36">
        <v>0.91639999999999999</v>
      </c>
      <c r="T572" s="36">
        <v>0.82469999999999999</v>
      </c>
      <c r="U572" s="37">
        <v>0.91639999999999999</v>
      </c>
      <c r="V572" s="36">
        <f t="shared" si="16"/>
        <v>0</v>
      </c>
      <c r="W572" s="13">
        <f t="shared" si="17"/>
        <v>0</v>
      </c>
    </row>
    <row r="573" spans="1:23" x14ac:dyDescent="0.25">
      <c r="A573" s="45">
        <v>127904</v>
      </c>
      <c r="B573" s="13" t="s">
        <v>513</v>
      </c>
      <c r="C573" s="13" t="s">
        <v>1049</v>
      </c>
      <c r="D573" s="13">
        <v>44043.635312500002</v>
      </c>
      <c r="E573" s="13">
        <v>0</v>
      </c>
      <c r="F573" s="13">
        <v>166128586</v>
      </c>
      <c r="G573" s="34">
        <v>179863280</v>
      </c>
      <c r="H573" s="34">
        <v>206432360</v>
      </c>
      <c r="I573" s="35">
        <v>0.14799999999999999</v>
      </c>
      <c r="J573" s="13">
        <v>0</v>
      </c>
      <c r="K573" s="13">
        <v>0</v>
      </c>
      <c r="L573" s="13">
        <v>0</v>
      </c>
      <c r="M573" s="13">
        <v>0.14799999999999999</v>
      </c>
      <c r="N573" s="13">
        <v>0</v>
      </c>
      <c r="O573" s="13">
        <v>0</v>
      </c>
      <c r="P573" s="13">
        <v>190668802</v>
      </c>
      <c r="Q573" s="36">
        <v>0.93</v>
      </c>
      <c r="R573" s="36">
        <v>0.83050000000000002</v>
      </c>
      <c r="S573" s="36">
        <v>0.91639999999999999</v>
      </c>
      <c r="T573" s="36">
        <v>0.82469999999999999</v>
      </c>
      <c r="U573" s="37">
        <v>0.83050000000000002</v>
      </c>
      <c r="V573" s="36">
        <f t="shared" si="16"/>
        <v>0</v>
      </c>
      <c r="W573" s="13">
        <f t="shared" si="17"/>
        <v>0</v>
      </c>
    </row>
    <row r="574" spans="1:23" x14ac:dyDescent="0.25">
      <c r="A574" s="45">
        <v>127905</v>
      </c>
      <c r="B574" s="13" t="s">
        <v>512</v>
      </c>
      <c r="C574" s="13" t="s">
        <v>1049</v>
      </c>
      <c r="D574" s="13">
        <v>44043.305833333332</v>
      </c>
      <c r="E574" s="13">
        <v>0</v>
      </c>
      <c r="F574" s="13">
        <v>75126265</v>
      </c>
      <c r="G574" s="34">
        <v>76752958</v>
      </c>
      <c r="H574" s="34">
        <v>81853675</v>
      </c>
      <c r="I574" s="35">
        <v>6.6000000000000003E-2</v>
      </c>
      <c r="J574" s="13">
        <v>0</v>
      </c>
      <c r="K574" s="13">
        <v>0</v>
      </c>
      <c r="L574" s="13">
        <v>0</v>
      </c>
      <c r="M574" s="13">
        <v>6.6000000000000003E-2</v>
      </c>
      <c r="N574" s="13">
        <v>0</v>
      </c>
      <c r="O574" s="13">
        <v>0</v>
      </c>
      <c r="P574" s="13">
        <v>80118878</v>
      </c>
      <c r="Q574" s="36">
        <v>0.93</v>
      </c>
      <c r="R574" s="36">
        <v>0.89380000000000004</v>
      </c>
      <c r="S574" s="36">
        <v>0.91639999999999999</v>
      </c>
      <c r="T574" s="36">
        <v>0.82469999999999999</v>
      </c>
      <c r="U574" s="37">
        <v>0.89380000000000004</v>
      </c>
      <c r="V574" s="36">
        <f t="shared" si="16"/>
        <v>0</v>
      </c>
      <c r="W574" s="13">
        <f t="shared" si="17"/>
        <v>0</v>
      </c>
    </row>
    <row r="575" spans="1:23" x14ac:dyDescent="0.25">
      <c r="A575" s="45">
        <v>127906</v>
      </c>
      <c r="B575" s="13" t="s">
        <v>511</v>
      </c>
      <c r="C575" s="13" t="s">
        <v>1049</v>
      </c>
      <c r="D575" s="13">
        <v>44039.359756944446</v>
      </c>
      <c r="E575" s="13">
        <v>0</v>
      </c>
      <c r="F575" s="13">
        <v>102128163</v>
      </c>
      <c r="G575" s="34">
        <v>107699362</v>
      </c>
      <c r="H575" s="34">
        <v>110798052</v>
      </c>
      <c r="I575" s="35">
        <v>2.9000000000000001E-2</v>
      </c>
      <c r="J575" s="13">
        <v>0</v>
      </c>
      <c r="K575" s="13">
        <v>0</v>
      </c>
      <c r="L575" s="13">
        <v>0</v>
      </c>
      <c r="M575" s="13">
        <v>2.9000000000000001E-2</v>
      </c>
      <c r="N575" s="13">
        <v>0</v>
      </c>
      <c r="O575" s="13">
        <v>0</v>
      </c>
      <c r="P575" s="13">
        <v>105066560</v>
      </c>
      <c r="Q575" s="36">
        <v>0.93</v>
      </c>
      <c r="R575" s="36">
        <v>0.92649999999999999</v>
      </c>
      <c r="S575" s="36">
        <v>0.91639999999999999</v>
      </c>
      <c r="T575" s="36">
        <v>0.82469999999999999</v>
      </c>
      <c r="U575" s="37">
        <v>0.91639999999999999</v>
      </c>
      <c r="V575" s="36">
        <f t="shared" si="16"/>
        <v>0</v>
      </c>
      <c r="W575" s="13">
        <f t="shared" si="17"/>
        <v>0</v>
      </c>
    </row>
    <row r="576" spans="1:23" x14ac:dyDescent="0.25">
      <c r="A576" s="45">
        <v>128901</v>
      </c>
      <c r="B576" s="13" t="s">
        <v>510</v>
      </c>
      <c r="C576" s="13" t="s">
        <v>1049</v>
      </c>
      <c r="D576" s="13">
        <v>44044.3121875</v>
      </c>
      <c r="E576" s="13">
        <v>0</v>
      </c>
      <c r="F576" s="13">
        <v>6083903637</v>
      </c>
      <c r="G576" s="34">
        <v>6086502341</v>
      </c>
      <c r="H576" s="34">
        <v>5303745564</v>
      </c>
      <c r="I576" s="35">
        <v>-0.129</v>
      </c>
      <c r="J576" s="13">
        <v>0</v>
      </c>
      <c r="K576" s="13">
        <v>0</v>
      </c>
      <c r="L576" s="13">
        <v>0</v>
      </c>
      <c r="M576" s="13">
        <v>-0.129</v>
      </c>
      <c r="N576" s="13">
        <v>0</v>
      </c>
      <c r="O576" s="13">
        <v>0</v>
      </c>
      <c r="P576" s="13">
        <v>5301481067</v>
      </c>
      <c r="Q576" s="36">
        <v>0.93</v>
      </c>
      <c r="R576" s="36">
        <v>0.93</v>
      </c>
      <c r="S576" s="36">
        <v>0.91639999999999999</v>
      </c>
      <c r="T576" s="36">
        <v>0.82469999999999999</v>
      </c>
      <c r="U576" s="37">
        <v>0.91639999999999999</v>
      </c>
      <c r="V576" s="36">
        <f t="shared" si="16"/>
        <v>0</v>
      </c>
      <c r="W576" s="13">
        <f t="shared" si="17"/>
        <v>0</v>
      </c>
    </row>
    <row r="577" spans="1:23" x14ac:dyDescent="0.25">
      <c r="A577" s="45">
        <v>128902</v>
      </c>
      <c r="B577" s="13" t="s">
        <v>509</v>
      </c>
      <c r="C577" s="13" t="s">
        <v>1049</v>
      </c>
      <c r="D577" s="13">
        <v>44040.735763888886</v>
      </c>
      <c r="E577" s="13">
        <v>0</v>
      </c>
      <c r="F577" s="13">
        <v>1420397577</v>
      </c>
      <c r="G577" s="34">
        <v>1549227669</v>
      </c>
      <c r="H577" s="34">
        <v>1040903513</v>
      </c>
      <c r="I577" s="35">
        <v>-0.32800000000000001</v>
      </c>
      <c r="J577" s="13">
        <v>0</v>
      </c>
      <c r="K577" s="13">
        <v>0</v>
      </c>
      <c r="L577" s="13">
        <v>0</v>
      </c>
      <c r="M577" s="13">
        <v>-0.32800000000000001</v>
      </c>
      <c r="N577" s="13">
        <v>0</v>
      </c>
      <c r="O577" s="13">
        <v>0</v>
      </c>
      <c r="P577" s="13">
        <v>954344450</v>
      </c>
      <c r="Q577" s="36">
        <v>0.93</v>
      </c>
      <c r="R577" s="36">
        <v>0.93</v>
      </c>
      <c r="S577" s="36">
        <v>0.91639999999999999</v>
      </c>
      <c r="T577" s="36">
        <v>0.82469999999999999</v>
      </c>
      <c r="U577" s="37">
        <v>0.91639999999999999</v>
      </c>
      <c r="V577" s="36">
        <f t="shared" si="16"/>
        <v>0</v>
      </c>
      <c r="W577" s="13">
        <f t="shared" si="17"/>
        <v>0</v>
      </c>
    </row>
    <row r="578" spans="1:23" x14ac:dyDescent="0.25">
      <c r="A578" s="45">
        <v>128903</v>
      </c>
      <c r="B578" s="13" t="s">
        <v>508</v>
      </c>
      <c r="C578" s="13" t="s">
        <v>1049</v>
      </c>
      <c r="D578" s="13">
        <v>44039.707499999997</v>
      </c>
      <c r="E578" s="13">
        <v>0</v>
      </c>
      <c r="F578" s="13">
        <v>461364582</v>
      </c>
      <c r="G578" s="34">
        <v>464858998</v>
      </c>
      <c r="H578" s="34">
        <v>323216247</v>
      </c>
      <c r="I578" s="35">
        <v>-0.30499999999999999</v>
      </c>
      <c r="J578" s="13">
        <v>0</v>
      </c>
      <c r="K578" s="13">
        <v>0</v>
      </c>
      <c r="L578" s="13">
        <v>0</v>
      </c>
      <c r="M578" s="13">
        <v>-0.30499999999999999</v>
      </c>
      <c r="N578" s="13">
        <v>0</v>
      </c>
      <c r="O578" s="13">
        <v>0</v>
      </c>
      <c r="P578" s="13">
        <v>320786581</v>
      </c>
      <c r="Q578" s="36">
        <v>0.93</v>
      </c>
      <c r="R578" s="36">
        <v>0.93</v>
      </c>
      <c r="S578" s="36">
        <v>0.91639999999999999</v>
      </c>
      <c r="T578" s="36">
        <v>0.82469999999999999</v>
      </c>
      <c r="U578" s="37">
        <v>0.91639999999999999</v>
      </c>
      <c r="V578" s="36">
        <f t="shared" ref="V578:V641" si="18">MIN(R578,S578)-U578</f>
        <v>0</v>
      </c>
      <c r="W578" s="13">
        <f t="shared" ref="W578:W641" si="19">V578*(P578/100)</f>
        <v>0</v>
      </c>
    </row>
    <row r="579" spans="1:23" x14ac:dyDescent="0.25">
      <c r="A579" s="45">
        <v>128904</v>
      </c>
      <c r="B579" s="13" t="s">
        <v>507</v>
      </c>
      <c r="C579" s="13" t="s">
        <v>1049</v>
      </c>
      <c r="D579" s="13">
        <v>44039.707499999997</v>
      </c>
      <c r="E579" s="13">
        <v>0</v>
      </c>
      <c r="F579" s="13">
        <v>818531667</v>
      </c>
      <c r="G579" s="34">
        <v>820565671</v>
      </c>
      <c r="H579" s="34">
        <v>769044394</v>
      </c>
      <c r="I579" s="35">
        <v>-6.3E-2</v>
      </c>
      <c r="J579" s="13">
        <v>0</v>
      </c>
      <c r="K579" s="13">
        <v>0</v>
      </c>
      <c r="L579" s="13">
        <v>0</v>
      </c>
      <c r="M579" s="13">
        <v>-6.3E-2</v>
      </c>
      <c r="N579" s="13">
        <v>0</v>
      </c>
      <c r="O579" s="13">
        <v>0</v>
      </c>
      <c r="P579" s="13">
        <v>767138100</v>
      </c>
      <c r="Q579" s="36">
        <v>0.93</v>
      </c>
      <c r="R579" s="36">
        <v>0.93</v>
      </c>
      <c r="S579" s="36">
        <v>0.91639999999999999</v>
      </c>
      <c r="T579" s="36">
        <v>0.82469999999999999</v>
      </c>
      <c r="U579" s="37">
        <v>0.91639999999999999</v>
      </c>
      <c r="V579" s="36">
        <f t="shared" si="18"/>
        <v>0</v>
      </c>
      <c r="W579" s="13">
        <f t="shared" si="19"/>
        <v>0</v>
      </c>
    </row>
    <row r="580" spans="1:23" x14ac:dyDescent="0.25">
      <c r="A580" s="45">
        <v>129904</v>
      </c>
      <c r="B580" s="13" t="s">
        <v>503</v>
      </c>
      <c r="C580" s="13" t="s">
        <v>1049</v>
      </c>
      <c r="D580" s="13">
        <v>44043.537581018521</v>
      </c>
      <c r="E580" s="13">
        <v>0</v>
      </c>
      <c r="F580" s="13">
        <v>520531556</v>
      </c>
      <c r="G580" s="34">
        <v>482253824</v>
      </c>
      <c r="H580" s="34">
        <v>548789334</v>
      </c>
      <c r="I580" s="35">
        <v>0.13800000000000001</v>
      </c>
      <c r="J580" s="13">
        <v>0</v>
      </c>
      <c r="K580" s="13">
        <v>0</v>
      </c>
      <c r="L580" s="13">
        <v>0</v>
      </c>
      <c r="M580" s="13">
        <v>0.13800000000000001</v>
      </c>
      <c r="N580" s="13">
        <v>0</v>
      </c>
      <c r="O580" s="13">
        <v>0</v>
      </c>
      <c r="P580" s="13">
        <v>592348161</v>
      </c>
      <c r="Q580" s="36">
        <v>0.93</v>
      </c>
      <c r="R580" s="36">
        <v>0.83760000000000001</v>
      </c>
      <c r="S580" s="36">
        <v>0.91639999999999999</v>
      </c>
      <c r="T580" s="36">
        <v>0.82469999999999999</v>
      </c>
      <c r="U580" s="37">
        <v>0.83760000000000001</v>
      </c>
      <c r="V580" s="36">
        <f t="shared" si="18"/>
        <v>0</v>
      </c>
      <c r="W580" s="13">
        <f t="shared" si="19"/>
        <v>0</v>
      </c>
    </row>
    <row r="581" spans="1:23" x14ac:dyDescent="0.25">
      <c r="A581" s="45">
        <v>129905</v>
      </c>
      <c r="B581" s="13" t="s">
        <v>502</v>
      </c>
      <c r="C581" s="13" t="s">
        <v>1049</v>
      </c>
      <c r="D581" s="13">
        <v>44043.305833333332</v>
      </c>
      <c r="E581" s="13">
        <v>0</v>
      </c>
      <c r="F581" s="13">
        <v>1387513068</v>
      </c>
      <c r="G581" s="34">
        <v>1383552885</v>
      </c>
      <c r="H581" s="34">
        <v>1555606816</v>
      </c>
      <c r="I581" s="35">
        <v>0.124</v>
      </c>
      <c r="J581" s="13">
        <v>0</v>
      </c>
      <c r="K581" s="13">
        <v>0</v>
      </c>
      <c r="L581" s="13">
        <v>0</v>
      </c>
      <c r="M581" s="13">
        <v>0.124</v>
      </c>
      <c r="N581" s="13">
        <v>0</v>
      </c>
      <c r="O581" s="13">
        <v>0</v>
      </c>
      <c r="P581" s="13">
        <v>1560059474</v>
      </c>
      <c r="Q581" s="36">
        <v>0.93</v>
      </c>
      <c r="R581" s="36">
        <v>0.8478</v>
      </c>
      <c r="S581" s="36">
        <v>0.91639999999999999</v>
      </c>
      <c r="T581" s="36">
        <v>0.82469999999999999</v>
      </c>
      <c r="U581" s="37">
        <v>0.8478</v>
      </c>
      <c r="V581" s="36">
        <f t="shared" si="18"/>
        <v>0</v>
      </c>
      <c r="W581" s="13">
        <f t="shared" si="19"/>
        <v>0</v>
      </c>
    </row>
    <row r="582" spans="1:23" x14ac:dyDescent="0.25">
      <c r="A582" s="45">
        <v>130901</v>
      </c>
      <c r="B582" s="13" t="s">
        <v>499</v>
      </c>
      <c r="C582" s="13" t="s">
        <v>1049</v>
      </c>
      <c r="D582" s="13">
        <v>44043.305833333332</v>
      </c>
      <c r="E582" s="13">
        <v>0</v>
      </c>
      <c r="F582" s="13">
        <v>7436197305</v>
      </c>
      <c r="G582" s="34">
        <v>7793502087</v>
      </c>
      <c r="H582" s="34">
        <v>8366195832</v>
      </c>
      <c r="I582" s="35">
        <v>7.2999999999999995E-2</v>
      </c>
      <c r="J582" s="13">
        <v>0</v>
      </c>
      <c r="K582" s="13">
        <v>0</v>
      </c>
      <c r="L582" s="13">
        <v>0</v>
      </c>
      <c r="M582" s="13">
        <v>7.2999999999999995E-2</v>
      </c>
      <c r="N582" s="13">
        <v>0</v>
      </c>
      <c r="O582" s="13">
        <v>0</v>
      </c>
      <c r="P582" s="13">
        <v>7982635047</v>
      </c>
      <c r="Q582" s="36">
        <v>0.93</v>
      </c>
      <c r="R582" s="36">
        <v>0.88790000000000002</v>
      </c>
      <c r="S582" s="36">
        <v>0.91639999999999999</v>
      </c>
      <c r="T582" s="36">
        <v>0.82469999999999999</v>
      </c>
      <c r="U582" s="37">
        <v>0.88790000000000002</v>
      </c>
      <c r="V582" s="36">
        <f t="shared" si="18"/>
        <v>0</v>
      </c>
      <c r="W582" s="13">
        <f t="shared" si="19"/>
        <v>0</v>
      </c>
    </row>
    <row r="583" spans="1:23" x14ac:dyDescent="0.25">
      <c r="A583" s="45">
        <v>130902</v>
      </c>
      <c r="B583" s="13" t="s">
        <v>498</v>
      </c>
      <c r="C583" s="13" t="s">
        <v>1049</v>
      </c>
      <c r="D583" s="13">
        <v>44043.305833333332</v>
      </c>
      <c r="E583" s="13">
        <v>0</v>
      </c>
      <c r="F583" s="13">
        <v>984675336</v>
      </c>
      <c r="G583" s="34">
        <v>964923415</v>
      </c>
      <c r="H583" s="34">
        <v>1028037268</v>
      </c>
      <c r="I583" s="35">
        <v>6.5000000000000002E-2</v>
      </c>
      <c r="J583" s="13">
        <v>0</v>
      </c>
      <c r="K583" s="13">
        <v>0</v>
      </c>
      <c r="L583" s="13">
        <v>0</v>
      </c>
      <c r="M583" s="13">
        <v>6.5000000000000002E-2</v>
      </c>
      <c r="N583" s="13">
        <v>0</v>
      </c>
      <c r="O583" s="13">
        <v>0</v>
      </c>
      <c r="P583" s="13">
        <v>1049081126</v>
      </c>
      <c r="Q583" s="36">
        <v>0.93</v>
      </c>
      <c r="R583" s="36">
        <v>0.89470000000000005</v>
      </c>
      <c r="S583" s="36">
        <v>0.91639999999999999</v>
      </c>
      <c r="T583" s="36">
        <v>0.82469999999999999</v>
      </c>
      <c r="U583" s="37">
        <v>0.89470000000000005</v>
      </c>
      <c r="V583" s="36">
        <f t="shared" si="18"/>
        <v>0</v>
      </c>
      <c r="W583" s="13">
        <f t="shared" si="19"/>
        <v>0</v>
      </c>
    </row>
    <row r="584" spans="1:23" x14ac:dyDescent="0.25">
      <c r="A584" s="45">
        <v>131001</v>
      </c>
      <c r="B584" s="13" t="s">
        <v>497</v>
      </c>
      <c r="C584" s="13" t="s">
        <v>1049</v>
      </c>
      <c r="D584" s="13">
        <v>44043.6481712963</v>
      </c>
      <c r="E584" s="13">
        <v>485750</v>
      </c>
      <c r="F584" s="13">
        <v>918018018</v>
      </c>
      <c r="G584" s="34">
        <v>917839919</v>
      </c>
      <c r="H584" s="34">
        <v>897150836</v>
      </c>
      <c r="I584" s="35">
        <v>-2.3E-2</v>
      </c>
      <c r="J584" s="13">
        <v>0</v>
      </c>
      <c r="K584" s="13">
        <v>0</v>
      </c>
      <c r="L584" s="13">
        <v>0</v>
      </c>
      <c r="M584" s="13">
        <v>-2.3E-2</v>
      </c>
      <c r="N584" s="13">
        <v>502376</v>
      </c>
      <c r="O584" s="13">
        <v>16626</v>
      </c>
      <c r="P584" s="13">
        <v>897352496</v>
      </c>
      <c r="Q584" s="36">
        <v>0.93</v>
      </c>
      <c r="R584" s="36">
        <v>0.93</v>
      </c>
      <c r="S584" s="36">
        <v>0.91639999999999999</v>
      </c>
      <c r="T584" s="36">
        <v>0.82469999999999999</v>
      </c>
      <c r="U584" s="37">
        <v>0.91639999999999999</v>
      </c>
      <c r="V584" s="36">
        <f t="shared" si="18"/>
        <v>0</v>
      </c>
      <c r="W584" s="13">
        <f t="shared" si="19"/>
        <v>0</v>
      </c>
    </row>
    <row r="585" spans="1:23" x14ac:dyDescent="0.25">
      <c r="A585" s="45">
        <v>132902</v>
      </c>
      <c r="B585" s="13" t="s">
        <v>496</v>
      </c>
      <c r="C585" s="13" t="s">
        <v>1049</v>
      </c>
      <c r="D585" s="13">
        <v>44036.564849537041</v>
      </c>
      <c r="E585" s="13">
        <v>1561940</v>
      </c>
      <c r="F585" s="13">
        <v>517889037</v>
      </c>
      <c r="G585" s="34">
        <v>516520810</v>
      </c>
      <c r="H585" s="34">
        <v>430805530</v>
      </c>
      <c r="I585" s="35">
        <v>-0.16600000000000001</v>
      </c>
      <c r="J585" s="13">
        <v>0</v>
      </c>
      <c r="K585" s="13">
        <v>0</v>
      </c>
      <c r="L585" s="13">
        <v>0</v>
      </c>
      <c r="M585" s="13">
        <v>-0.16600000000000001</v>
      </c>
      <c r="N585" s="13">
        <v>0</v>
      </c>
      <c r="O585" s="13">
        <v>-1561940</v>
      </c>
      <c r="P585" s="13">
        <v>430643963</v>
      </c>
      <c r="Q585" s="36">
        <v>0.93</v>
      </c>
      <c r="R585" s="36">
        <v>0.93</v>
      </c>
      <c r="S585" s="36">
        <v>0.91639999999999999</v>
      </c>
      <c r="T585" s="36">
        <v>0.82469999999999999</v>
      </c>
      <c r="U585" s="37">
        <v>0.91639999999999999</v>
      </c>
      <c r="V585" s="36">
        <f t="shared" si="18"/>
        <v>0</v>
      </c>
      <c r="W585" s="13">
        <f t="shared" si="19"/>
        <v>0</v>
      </c>
    </row>
    <row r="586" spans="1:23" x14ac:dyDescent="0.25">
      <c r="A586" s="45">
        <v>133901</v>
      </c>
      <c r="B586" s="13" t="s">
        <v>495</v>
      </c>
      <c r="C586" s="13" t="s">
        <v>1049</v>
      </c>
      <c r="D586" s="13">
        <v>44043.305833333332</v>
      </c>
      <c r="E586" s="13">
        <v>0</v>
      </c>
      <c r="F586" s="13">
        <v>338881491</v>
      </c>
      <c r="G586" s="34">
        <v>347824137</v>
      </c>
      <c r="H586" s="34">
        <v>375760712</v>
      </c>
      <c r="I586" s="35">
        <v>0.08</v>
      </c>
      <c r="J586" s="13">
        <v>0</v>
      </c>
      <c r="K586" s="13">
        <v>0</v>
      </c>
      <c r="L586" s="13">
        <v>0</v>
      </c>
      <c r="M586" s="13">
        <v>0.08</v>
      </c>
      <c r="N586" s="13">
        <v>0</v>
      </c>
      <c r="O586" s="13">
        <v>0</v>
      </c>
      <c r="P586" s="13">
        <v>366099810</v>
      </c>
      <c r="Q586" s="36">
        <v>0.93</v>
      </c>
      <c r="R586" s="36">
        <v>0.88229999999999997</v>
      </c>
      <c r="S586" s="36">
        <v>0.91639999999999999</v>
      </c>
      <c r="T586" s="36">
        <v>0.82469999999999999</v>
      </c>
      <c r="U586" s="37">
        <v>0.88229999999999997</v>
      </c>
      <c r="V586" s="36">
        <f t="shared" si="18"/>
        <v>0</v>
      </c>
      <c r="W586" s="13">
        <f t="shared" si="19"/>
        <v>0</v>
      </c>
    </row>
    <row r="587" spans="1:23" x14ac:dyDescent="0.25">
      <c r="A587" s="45">
        <v>133902</v>
      </c>
      <c r="B587" s="13" t="s">
        <v>494</v>
      </c>
      <c r="C587" s="13" t="s">
        <v>1049</v>
      </c>
      <c r="D587" s="13">
        <v>44039.707499999997</v>
      </c>
      <c r="E587" s="13">
        <v>0</v>
      </c>
      <c r="F587" s="13">
        <v>456976593</v>
      </c>
      <c r="G587" s="34">
        <v>481384519</v>
      </c>
      <c r="H587" s="34">
        <v>521582612</v>
      </c>
      <c r="I587" s="35">
        <v>8.4000000000000005E-2</v>
      </c>
      <c r="J587" s="13">
        <v>0</v>
      </c>
      <c r="K587" s="13">
        <v>0</v>
      </c>
      <c r="L587" s="13">
        <v>0</v>
      </c>
      <c r="M587" s="13">
        <v>8.4000000000000005E-2</v>
      </c>
      <c r="N587" s="13">
        <v>0</v>
      </c>
      <c r="O587" s="13">
        <v>0</v>
      </c>
      <c r="P587" s="13">
        <v>495136498</v>
      </c>
      <c r="Q587" s="36">
        <v>0.93</v>
      </c>
      <c r="R587" s="36">
        <v>0.87970000000000004</v>
      </c>
      <c r="S587" s="36">
        <v>0.91639999999999999</v>
      </c>
      <c r="T587" s="36">
        <v>0.82469999999999999</v>
      </c>
      <c r="U587" s="37">
        <v>0.87970000000000004</v>
      </c>
      <c r="V587" s="36">
        <f t="shared" si="18"/>
        <v>0</v>
      </c>
      <c r="W587" s="13">
        <f t="shared" si="19"/>
        <v>0</v>
      </c>
    </row>
    <row r="588" spans="1:23" x14ac:dyDescent="0.25">
      <c r="A588" s="45">
        <v>133903</v>
      </c>
      <c r="B588" s="13" t="s">
        <v>493</v>
      </c>
      <c r="C588" s="13" t="s">
        <v>1049</v>
      </c>
      <c r="D588" s="13">
        <v>44043.305833333332</v>
      </c>
      <c r="E588" s="13">
        <v>0</v>
      </c>
      <c r="F588" s="13">
        <v>2831663542</v>
      </c>
      <c r="G588" s="34">
        <v>3070483619</v>
      </c>
      <c r="H588" s="34">
        <v>3383374669</v>
      </c>
      <c r="I588" s="35">
        <v>0.10199999999999999</v>
      </c>
      <c r="J588" s="13">
        <v>0</v>
      </c>
      <c r="K588" s="13">
        <v>0</v>
      </c>
      <c r="L588" s="13">
        <v>0</v>
      </c>
      <c r="M588" s="13">
        <v>0.10199999999999999</v>
      </c>
      <c r="N588" s="13">
        <v>0</v>
      </c>
      <c r="O588" s="13">
        <v>0</v>
      </c>
      <c r="P588" s="13">
        <v>3120218144</v>
      </c>
      <c r="Q588" s="36">
        <v>0.93</v>
      </c>
      <c r="R588" s="36">
        <v>0.86499999999999999</v>
      </c>
      <c r="S588" s="36">
        <v>0.91639999999999999</v>
      </c>
      <c r="T588" s="36">
        <v>0.82469999999999999</v>
      </c>
      <c r="U588" s="37">
        <v>0.86499999999999999</v>
      </c>
      <c r="V588" s="36">
        <f t="shared" si="18"/>
        <v>0</v>
      </c>
      <c r="W588" s="13">
        <f t="shared" si="19"/>
        <v>0</v>
      </c>
    </row>
    <row r="589" spans="1:23" x14ac:dyDescent="0.25">
      <c r="A589" s="45">
        <v>133904</v>
      </c>
      <c r="B589" s="13" t="s">
        <v>492</v>
      </c>
      <c r="C589" s="13" t="s">
        <v>1049</v>
      </c>
      <c r="D589" s="13">
        <v>44043.305833333332</v>
      </c>
      <c r="E589" s="13">
        <v>0</v>
      </c>
      <c r="F589" s="13">
        <v>589532978</v>
      </c>
      <c r="G589" s="34">
        <v>636813617</v>
      </c>
      <c r="H589" s="34">
        <v>726970972</v>
      </c>
      <c r="I589" s="35">
        <v>0.14199999999999999</v>
      </c>
      <c r="J589" s="13">
        <v>0</v>
      </c>
      <c r="K589" s="13">
        <v>0</v>
      </c>
      <c r="L589" s="13">
        <v>0</v>
      </c>
      <c r="M589" s="13">
        <v>0.14199999999999999</v>
      </c>
      <c r="N589" s="13">
        <v>0</v>
      </c>
      <c r="O589" s="13">
        <v>0</v>
      </c>
      <c r="P589" s="13">
        <v>672996542</v>
      </c>
      <c r="Q589" s="36">
        <v>0.93</v>
      </c>
      <c r="R589" s="36">
        <v>0.83499999999999996</v>
      </c>
      <c r="S589" s="36">
        <v>0.91639999999999999</v>
      </c>
      <c r="T589" s="36">
        <v>0.82469999999999999</v>
      </c>
      <c r="U589" s="37">
        <v>0.83499999999999996</v>
      </c>
      <c r="V589" s="36">
        <f t="shared" si="18"/>
        <v>0</v>
      </c>
      <c r="W589" s="13">
        <f t="shared" si="19"/>
        <v>0</v>
      </c>
    </row>
    <row r="590" spans="1:23" x14ac:dyDescent="0.25">
      <c r="A590" s="45">
        <v>134901</v>
      </c>
      <c r="B590" s="13" t="s">
        <v>490</v>
      </c>
      <c r="C590" s="13" t="s">
        <v>1049</v>
      </c>
      <c r="D590" s="13">
        <v>44039.359756944446</v>
      </c>
      <c r="E590" s="13">
        <v>0</v>
      </c>
      <c r="F590" s="13">
        <v>469663505</v>
      </c>
      <c r="G590" s="34">
        <v>456421429</v>
      </c>
      <c r="H590" s="34">
        <v>518418781</v>
      </c>
      <c r="I590" s="35">
        <v>0.13600000000000001</v>
      </c>
      <c r="J590" s="13">
        <v>0</v>
      </c>
      <c r="K590" s="13">
        <v>0</v>
      </c>
      <c r="L590" s="13">
        <v>0</v>
      </c>
      <c r="M590" s="13">
        <v>0.13600000000000001</v>
      </c>
      <c r="N590" s="13">
        <v>0</v>
      </c>
      <c r="O590" s="13">
        <v>0</v>
      </c>
      <c r="P590" s="13">
        <v>533459575</v>
      </c>
      <c r="Q590" s="36">
        <v>0.93</v>
      </c>
      <c r="R590" s="36">
        <v>0.83919999999999995</v>
      </c>
      <c r="S590" s="36">
        <v>0.91639999999999999</v>
      </c>
      <c r="T590" s="36">
        <v>0.82469999999999999</v>
      </c>
      <c r="U590" s="37">
        <v>0.83919999999999995</v>
      </c>
      <c r="V590" s="36">
        <f t="shared" si="18"/>
        <v>0</v>
      </c>
      <c r="W590" s="13">
        <f t="shared" si="19"/>
        <v>0</v>
      </c>
    </row>
    <row r="591" spans="1:23" x14ac:dyDescent="0.25">
      <c r="A591" s="45">
        <v>135001</v>
      </c>
      <c r="B591" s="13" t="s">
        <v>489</v>
      </c>
      <c r="C591" s="13" t="s">
        <v>1049</v>
      </c>
      <c r="D591" s="13">
        <v>44042.594351851854</v>
      </c>
      <c r="E591" s="13">
        <v>273320</v>
      </c>
      <c r="F591" s="13">
        <v>196926601</v>
      </c>
      <c r="G591" s="34">
        <v>196889533</v>
      </c>
      <c r="H591" s="34">
        <v>163099450</v>
      </c>
      <c r="I591" s="35">
        <v>-0.17199999999999999</v>
      </c>
      <c r="J591" s="13">
        <v>0</v>
      </c>
      <c r="K591" s="13">
        <v>0</v>
      </c>
      <c r="L591" s="13">
        <v>0</v>
      </c>
      <c r="M591" s="13">
        <v>-0.17199999999999999</v>
      </c>
      <c r="N591" s="13">
        <v>289160</v>
      </c>
      <c r="O591" s="13">
        <v>15840</v>
      </c>
      <c r="P591" s="13">
        <v>163192903</v>
      </c>
      <c r="Q591" s="36">
        <v>0.93</v>
      </c>
      <c r="R591" s="36">
        <v>0.93</v>
      </c>
      <c r="S591" s="36">
        <v>0.91639999999999999</v>
      </c>
      <c r="T591" s="36">
        <v>0.82469999999999999</v>
      </c>
      <c r="U591" s="37">
        <v>0.91639999999999999</v>
      </c>
      <c r="V591" s="36">
        <f t="shared" si="18"/>
        <v>0</v>
      </c>
      <c r="W591" s="13">
        <f t="shared" si="19"/>
        <v>0</v>
      </c>
    </row>
    <row r="592" spans="1:23" x14ac:dyDescent="0.25">
      <c r="A592" s="45">
        <v>137901</v>
      </c>
      <c r="B592" s="13" t="s">
        <v>487</v>
      </c>
      <c r="C592" s="13" t="s">
        <v>1049</v>
      </c>
      <c r="D592" s="13">
        <v>44044.482557870368</v>
      </c>
      <c r="E592" s="13">
        <v>0</v>
      </c>
      <c r="F592" s="13">
        <v>1010101347</v>
      </c>
      <c r="G592" s="34">
        <v>863025534</v>
      </c>
      <c r="H592" s="34">
        <v>899076838</v>
      </c>
      <c r="I592" s="35">
        <v>4.2000000000000003E-2</v>
      </c>
      <c r="J592" s="13">
        <v>0</v>
      </c>
      <c r="K592" s="13">
        <v>0</v>
      </c>
      <c r="L592" s="13">
        <v>0</v>
      </c>
      <c r="M592" s="13">
        <v>4.2000000000000003E-2</v>
      </c>
      <c r="N592" s="13">
        <v>0</v>
      </c>
      <c r="O592" s="13">
        <v>0</v>
      </c>
      <c r="P592" s="13">
        <v>1052296473</v>
      </c>
      <c r="Q592" s="36">
        <v>0.93</v>
      </c>
      <c r="R592" s="36">
        <v>0.91500000000000004</v>
      </c>
      <c r="S592" s="36">
        <v>0.91639999999999999</v>
      </c>
      <c r="T592" s="36">
        <v>0.82469999999999999</v>
      </c>
      <c r="U592" s="37">
        <v>0.91500000000000004</v>
      </c>
      <c r="V592" s="36">
        <f t="shared" si="18"/>
        <v>0</v>
      </c>
      <c r="W592" s="13">
        <f t="shared" si="19"/>
        <v>0</v>
      </c>
    </row>
    <row r="593" spans="1:23" x14ac:dyDescent="0.25">
      <c r="A593" s="45">
        <v>137902</v>
      </c>
      <c r="B593" s="13" t="s">
        <v>486</v>
      </c>
      <c r="C593" s="13" t="s">
        <v>1049</v>
      </c>
      <c r="D593" s="13">
        <v>44042.611828703702</v>
      </c>
      <c r="E593" s="13">
        <v>11681352</v>
      </c>
      <c r="F593" s="13">
        <v>195051207</v>
      </c>
      <c r="G593" s="34">
        <v>190043023</v>
      </c>
      <c r="H593" s="34">
        <v>202831385</v>
      </c>
      <c r="I593" s="35">
        <v>6.7000000000000004E-2</v>
      </c>
      <c r="J593" s="13">
        <v>0</v>
      </c>
      <c r="K593" s="13">
        <v>0</v>
      </c>
      <c r="L593" s="13">
        <v>0</v>
      </c>
      <c r="M593" s="13">
        <v>6.7000000000000004E-2</v>
      </c>
      <c r="N593" s="13">
        <v>6030613</v>
      </c>
      <c r="O593" s="13">
        <v>-5650739</v>
      </c>
      <c r="P593" s="13">
        <v>201739780</v>
      </c>
      <c r="Q593" s="36">
        <v>0.93</v>
      </c>
      <c r="R593" s="36">
        <v>0.92159999999999997</v>
      </c>
      <c r="S593" s="36">
        <v>0.91639999999999999</v>
      </c>
      <c r="T593" s="36">
        <v>0.82469999999999999</v>
      </c>
      <c r="U593" s="37">
        <v>0.91639999999999999</v>
      </c>
      <c r="V593" s="36">
        <f t="shared" si="18"/>
        <v>0</v>
      </c>
      <c r="W593" s="13">
        <f t="shared" si="19"/>
        <v>0</v>
      </c>
    </row>
    <row r="594" spans="1:23" x14ac:dyDescent="0.25">
      <c r="A594" s="45">
        <v>137903</v>
      </c>
      <c r="B594" s="13" t="s">
        <v>485</v>
      </c>
      <c r="C594" s="13" t="s">
        <v>1049</v>
      </c>
      <c r="D594" s="13">
        <v>44042.551527777781</v>
      </c>
      <c r="E594" s="13">
        <v>1310</v>
      </c>
      <c r="F594" s="13">
        <v>283998891</v>
      </c>
      <c r="G594" s="34">
        <v>268812931</v>
      </c>
      <c r="H594" s="34">
        <v>270238357</v>
      </c>
      <c r="I594" s="35">
        <v>5.0000000000000001E-3</v>
      </c>
      <c r="J594" s="13">
        <v>0</v>
      </c>
      <c r="K594" s="13">
        <v>0</v>
      </c>
      <c r="L594" s="13">
        <v>0</v>
      </c>
      <c r="M594" s="13">
        <v>5.0000000000000001E-3</v>
      </c>
      <c r="N594" s="13">
        <v>2683323</v>
      </c>
      <c r="O594" s="13">
        <v>2682013</v>
      </c>
      <c r="P594" s="13">
        <v>288186849</v>
      </c>
      <c r="Q594" s="36">
        <v>0.93</v>
      </c>
      <c r="R594" s="36">
        <v>0.93</v>
      </c>
      <c r="S594" s="36">
        <v>0.91639999999999999</v>
      </c>
      <c r="T594" s="36">
        <v>0.82469999999999999</v>
      </c>
      <c r="U594" s="37">
        <v>0.91639999999999999</v>
      </c>
      <c r="V594" s="36">
        <f t="shared" si="18"/>
        <v>0</v>
      </c>
      <c r="W594" s="13">
        <f t="shared" si="19"/>
        <v>0</v>
      </c>
    </row>
    <row r="595" spans="1:23" x14ac:dyDescent="0.25">
      <c r="A595" s="45">
        <v>137904</v>
      </c>
      <c r="B595" s="13" t="s">
        <v>484</v>
      </c>
      <c r="C595" s="13" t="s">
        <v>1049</v>
      </c>
      <c r="D595" s="13">
        <v>44043.305833333332</v>
      </c>
      <c r="E595" s="13">
        <v>0</v>
      </c>
      <c r="F595" s="13">
        <v>139499315</v>
      </c>
      <c r="G595" s="34">
        <v>135782685</v>
      </c>
      <c r="H595" s="34">
        <v>96551510</v>
      </c>
      <c r="I595" s="35">
        <v>-0.28899999999999998</v>
      </c>
      <c r="J595" s="13">
        <v>0</v>
      </c>
      <c r="K595" s="13">
        <v>0</v>
      </c>
      <c r="L595" s="13">
        <v>0</v>
      </c>
      <c r="M595" s="13">
        <v>-0.28899999999999998</v>
      </c>
      <c r="N595" s="13">
        <v>0</v>
      </c>
      <c r="O595" s="13">
        <v>0</v>
      </c>
      <c r="P595" s="13">
        <v>99194308</v>
      </c>
      <c r="Q595" s="36">
        <v>0.93</v>
      </c>
      <c r="R595" s="36">
        <v>0.93</v>
      </c>
      <c r="S595" s="36">
        <v>0.91639999999999999</v>
      </c>
      <c r="T595" s="36">
        <v>0.82469999999999999</v>
      </c>
      <c r="U595" s="37">
        <v>0.91639999999999999</v>
      </c>
      <c r="V595" s="36">
        <f t="shared" si="18"/>
        <v>0</v>
      </c>
      <c r="W595" s="13">
        <f t="shared" si="19"/>
        <v>0</v>
      </c>
    </row>
    <row r="596" spans="1:23" x14ac:dyDescent="0.25">
      <c r="A596" s="45">
        <v>138902</v>
      </c>
      <c r="B596" s="13" t="s">
        <v>483</v>
      </c>
      <c r="C596" s="13" t="s">
        <v>1049</v>
      </c>
      <c r="D596" s="13">
        <v>44041.719305555554</v>
      </c>
      <c r="E596" s="13">
        <v>0</v>
      </c>
      <c r="F596" s="13">
        <v>75463630</v>
      </c>
      <c r="G596" s="34">
        <v>76424371</v>
      </c>
      <c r="H596" s="34">
        <v>68520331</v>
      </c>
      <c r="I596" s="35">
        <v>-0.10299999999999999</v>
      </c>
      <c r="J596" s="13">
        <v>0</v>
      </c>
      <c r="K596" s="13">
        <v>0</v>
      </c>
      <c r="L596" s="13">
        <v>0</v>
      </c>
      <c r="M596" s="13">
        <v>-0.10299999999999999</v>
      </c>
      <c r="N596" s="13">
        <v>0</v>
      </c>
      <c r="O596" s="13">
        <v>0</v>
      </c>
      <c r="P596" s="13">
        <v>67658953</v>
      </c>
      <c r="Q596" s="36">
        <v>0.93</v>
      </c>
      <c r="R596" s="36">
        <v>0.93</v>
      </c>
      <c r="S596" s="36">
        <v>0.91639999999999999</v>
      </c>
      <c r="T596" s="36">
        <v>0.82469999999999999</v>
      </c>
      <c r="U596" s="37">
        <v>0.91639999999999999</v>
      </c>
      <c r="V596" s="36">
        <f t="shared" si="18"/>
        <v>0</v>
      </c>
      <c r="W596" s="13">
        <f t="shared" si="19"/>
        <v>0</v>
      </c>
    </row>
    <row r="597" spans="1:23" x14ac:dyDescent="0.25">
      <c r="A597" s="45">
        <v>138903</v>
      </c>
      <c r="B597" s="13" t="s">
        <v>482</v>
      </c>
      <c r="C597" s="13" t="s">
        <v>1049</v>
      </c>
      <c r="D597" s="13">
        <v>44039.359756944446</v>
      </c>
      <c r="E597" s="13">
        <v>0</v>
      </c>
      <c r="F597" s="13">
        <v>110200756</v>
      </c>
      <c r="G597" s="34">
        <v>110200756</v>
      </c>
      <c r="H597" s="34">
        <v>120025379</v>
      </c>
      <c r="I597" s="35">
        <v>8.8999999999999996E-2</v>
      </c>
      <c r="J597" s="13">
        <v>0</v>
      </c>
      <c r="K597" s="13">
        <v>0</v>
      </c>
      <c r="L597" s="13">
        <v>0</v>
      </c>
      <c r="M597" s="13">
        <v>8.8999999999999996E-2</v>
      </c>
      <c r="N597" s="13">
        <v>0</v>
      </c>
      <c r="O597" s="13">
        <v>0</v>
      </c>
      <c r="P597" s="13">
        <v>120025379</v>
      </c>
      <c r="Q597" s="36">
        <v>0.93</v>
      </c>
      <c r="R597" s="36">
        <v>0.87519999999999998</v>
      </c>
      <c r="S597" s="36">
        <v>0.91639999999999999</v>
      </c>
      <c r="T597" s="36">
        <v>0.82469999999999999</v>
      </c>
      <c r="U597" s="37">
        <v>0.87519999999999998</v>
      </c>
      <c r="V597" s="36">
        <f t="shared" si="18"/>
        <v>0</v>
      </c>
      <c r="W597" s="13">
        <f t="shared" si="19"/>
        <v>0</v>
      </c>
    </row>
    <row r="598" spans="1:23" x14ac:dyDescent="0.25">
      <c r="A598" s="45">
        <v>139905</v>
      </c>
      <c r="B598" s="13" t="s">
        <v>480</v>
      </c>
      <c r="C598" s="13" t="s">
        <v>1049</v>
      </c>
      <c r="D598" s="13">
        <v>44039.707499999997</v>
      </c>
      <c r="E598" s="13">
        <v>0</v>
      </c>
      <c r="F598" s="13">
        <v>1044276863</v>
      </c>
      <c r="G598" s="34">
        <v>1172328738</v>
      </c>
      <c r="H598" s="34">
        <v>1116917892</v>
      </c>
      <c r="I598" s="35">
        <v>-4.7E-2</v>
      </c>
      <c r="J598" s="13">
        <v>0</v>
      </c>
      <c r="K598" s="13">
        <v>0</v>
      </c>
      <c r="L598" s="13">
        <v>0</v>
      </c>
      <c r="M598" s="13">
        <v>-4.7E-2</v>
      </c>
      <c r="N598" s="13">
        <v>0</v>
      </c>
      <c r="O598" s="13">
        <v>0</v>
      </c>
      <c r="P598" s="13">
        <v>994918468</v>
      </c>
      <c r="Q598" s="36">
        <v>0.93</v>
      </c>
      <c r="R598" s="36">
        <v>0.93</v>
      </c>
      <c r="S598" s="36">
        <v>0.91639999999999999</v>
      </c>
      <c r="T598" s="36">
        <v>0.82469999999999999</v>
      </c>
      <c r="U598" s="37">
        <v>0.91639999999999999</v>
      </c>
      <c r="V598" s="36">
        <f t="shared" si="18"/>
        <v>0</v>
      </c>
      <c r="W598" s="13">
        <f t="shared" si="19"/>
        <v>0</v>
      </c>
    </row>
    <row r="599" spans="1:23" x14ac:dyDescent="0.25">
      <c r="A599" s="45">
        <v>139909</v>
      </c>
      <c r="B599" s="13" t="s">
        <v>479</v>
      </c>
      <c r="C599" s="13" t="s">
        <v>1049</v>
      </c>
      <c r="D599" s="13">
        <v>44043.305833333332</v>
      </c>
      <c r="E599" s="13">
        <v>0</v>
      </c>
      <c r="F599" s="13">
        <v>842703612</v>
      </c>
      <c r="G599" s="34">
        <v>836007709</v>
      </c>
      <c r="H599" s="34">
        <v>872254743</v>
      </c>
      <c r="I599" s="35">
        <v>4.2999999999999997E-2</v>
      </c>
      <c r="J599" s="13">
        <v>0</v>
      </c>
      <c r="K599" s="13">
        <v>0</v>
      </c>
      <c r="L599" s="13">
        <v>0</v>
      </c>
      <c r="M599" s="13">
        <v>4.2999999999999997E-2</v>
      </c>
      <c r="N599" s="13">
        <v>0</v>
      </c>
      <c r="O599" s="13">
        <v>0</v>
      </c>
      <c r="P599" s="13">
        <v>879240962</v>
      </c>
      <c r="Q599" s="36">
        <v>0.93</v>
      </c>
      <c r="R599" s="36">
        <v>0.91359999999999997</v>
      </c>
      <c r="S599" s="36">
        <v>0.91639999999999999</v>
      </c>
      <c r="T599" s="36">
        <v>0.82469999999999999</v>
      </c>
      <c r="U599" s="37">
        <v>0.91359999999999997</v>
      </c>
      <c r="V599" s="36">
        <f t="shared" si="18"/>
        <v>0</v>
      </c>
      <c r="W599" s="13">
        <f t="shared" si="19"/>
        <v>0</v>
      </c>
    </row>
    <row r="600" spans="1:23" x14ac:dyDescent="0.25">
      <c r="A600" s="45">
        <v>139911</v>
      </c>
      <c r="B600" s="13" t="s">
        <v>478</v>
      </c>
      <c r="C600" s="13" t="s">
        <v>1049</v>
      </c>
      <c r="D600" s="13">
        <v>44040.735763888886</v>
      </c>
      <c r="E600" s="13">
        <v>0</v>
      </c>
      <c r="F600" s="13">
        <v>1400534466</v>
      </c>
      <c r="G600" s="34">
        <v>1334425880</v>
      </c>
      <c r="H600" s="34">
        <v>1351585916</v>
      </c>
      <c r="I600" s="35">
        <v>1.2999999999999999E-2</v>
      </c>
      <c r="J600" s="13">
        <v>0</v>
      </c>
      <c r="K600" s="13">
        <v>0</v>
      </c>
      <c r="L600" s="13">
        <v>0</v>
      </c>
      <c r="M600" s="13">
        <v>1.2999999999999999E-2</v>
      </c>
      <c r="N600" s="13">
        <v>119561</v>
      </c>
      <c r="O600" s="13">
        <v>119561</v>
      </c>
      <c r="P600" s="13">
        <v>1418664186</v>
      </c>
      <c r="Q600" s="36">
        <v>0.93</v>
      </c>
      <c r="R600" s="36">
        <v>0.93</v>
      </c>
      <c r="S600" s="36">
        <v>0.91639999999999999</v>
      </c>
      <c r="T600" s="36">
        <v>0.82469999999999999</v>
      </c>
      <c r="U600" s="37">
        <v>0.91639999999999999</v>
      </c>
      <c r="V600" s="36">
        <f t="shared" si="18"/>
        <v>0</v>
      </c>
      <c r="W600" s="13">
        <f t="shared" si="19"/>
        <v>0</v>
      </c>
    </row>
    <row r="601" spans="1:23" x14ac:dyDescent="0.25">
      <c r="A601" s="45">
        <v>139912</v>
      </c>
      <c r="B601" s="13" t="s">
        <v>477</v>
      </c>
      <c r="C601" s="13" t="s">
        <v>1049</v>
      </c>
      <c r="D601" s="13">
        <v>44040.735763888886</v>
      </c>
      <c r="E601" s="13">
        <v>0</v>
      </c>
      <c r="F601" s="13">
        <v>294906368</v>
      </c>
      <c r="G601" s="34">
        <v>294906368</v>
      </c>
      <c r="H601" s="34">
        <v>298516090</v>
      </c>
      <c r="I601" s="35">
        <v>1.2E-2</v>
      </c>
      <c r="J601" s="13">
        <v>0</v>
      </c>
      <c r="K601" s="13">
        <v>0</v>
      </c>
      <c r="L601" s="13">
        <v>0</v>
      </c>
      <c r="M601" s="13">
        <v>1.2E-2</v>
      </c>
      <c r="N601" s="13">
        <v>0</v>
      </c>
      <c r="O601" s="13">
        <v>0</v>
      </c>
      <c r="P601" s="13">
        <v>298516090</v>
      </c>
      <c r="Q601" s="36">
        <v>0.93</v>
      </c>
      <c r="R601" s="36">
        <v>0.93</v>
      </c>
      <c r="S601" s="36">
        <v>0.91639999999999999</v>
      </c>
      <c r="T601" s="36">
        <v>0.82469999999999999</v>
      </c>
      <c r="U601" s="37">
        <v>0.91639999999999999</v>
      </c>
      <c r="V601" s="36">
        <f t="shared" si="18"/>
        <v>0</v>
      </c>
      <c r="W601" s="13">
        <f t="shared" si="19"/>
        <v>0</v>
      </c>
    </row>
    <row r="602" spans="1:23" x14ac:dyDescent="0.25">
      <c r="A602" s="45">
        <v>140901</v>
      </c>
      <c r="B602" s="13" t="s">
        <v>476</v>
      </c>
      <c r="C602" s="13" t="s">
        <v>1049</v>
      </c>
      <c r="D602" s="13">
        <v>44039.707499999997</v>
      </c>
      <c r="E602" s="13">
        <v>0</v>
      </c>
      <c r="F602" s="13">
        <v>51928923</v>
      </c>
      <c r="G602" s="34">
        <v>52474284</v>
      </c>
      <c r="H602" s="34">
        <v>49674387</v>
      </c>
      <c r="I602" s="35">
        <v>-5.2999999999999999E-2</v>
      </c>
      <c r="J602" s="13">
        <v>0</v>
      </c>
      <c r="K602" s="13">
        <v>0</v>
      </c>
      <c r="L602" s="13">
        <v>0</v>
      </c>
      <c r="M602" s="13">
        <v>-5.2999999999999999E-2</v>
      </c>
      <c r="N602" s="13">
        <v>0</v>
      </c>
      <c r="O602" s="13">
        <v>0</v>
      </c>
      <c r="P602" s="13">
        <v>49158125</v>
      </c>
      <c r="Q602" s="36">
        <v>0.93</v>
      </c>
      <c r="R602" s="36">
        <v>0.93</v>
      </c>
      <c r="S602" s="36">
        <v>0.91639999999999999</v>
      </c>
      <c r="T602" s="36">
        <v>0.82469999999999999</v>
      </c>
      <c r="U602" s="37">
        <v>0.91639999999999999</v>
      </c>
      <c r="V602" s="36">
        <f t="shared" si="18"/>
        <v>0</v>
      </c>
      <c r="W602" s="13">
        <f t="shared" si="19"/>
        <v>0</v>
      </c>
    </row>
    <row r="603" spans="1:23" x14ac:dyDescent="0.25">
      <c r="A603" s="45">
        <v>140904</v>
      </c>
      <c r="B603" s="13" t="s">
        <v>475</v>
      </c>
      <c r="C603" s="13" t="s">
        <v>1049</v>
      </c>
      <c r="D603" s="13">
        <v>44043.305833333332</v>
      </c>
      <c r="E603" s="13">
        <v>0</v>
      </c>
      <c r="F603" s="13">
        <v>227697109</v>
      </c>
      <c r="G603" s="34">
        <v>221017961</v>
      </c>
      <c r="H603" s="34">
        <v>226053281</v>
      </c>
      <c r="I603" s="35">
        <v>2.3E-2</v>
      </c>
      <c r="J603" s="13">
        <v>0</v>
      </c>
      <c r="K603" s="13">
        <v>0</v>
      </c>
      <c r="L603" s="13">
        <v>0</v>
      </c>
      <c r="M603" s="13">
        <v>2.3E-2</v>
      </c>
      <c r="N603" s="13">
        <v>0</v>
      </c>
      <c r="O603" s="13">
        <v>0</v>
      </c>
      <c r="P603" s="13">
        <v>232884596</v>
      </c>
      <c r="Q603" s="36">
        <v>0.93</v>
      </c>
      <c r="R603" s="36">
        <v>0.93</v>
      </c>
      <c r="S603" s="36">
        <v>0.91639999999999999</v>
      </c>
      <c r="T603" s="36">
        <v>0.82469999999999999</v>
      </c>
      <c r="U603" s="37">
        <v>0.91639999999999999</v>
      </c>
      <c r="V603" s="36">
        <f t="shared" si="18"/>
        <v>0</v>
      </c>
      <c r="W603" s="13">
        <f t="shared" si="19"/>
        <v>0</v>
      </c>
    </row>
    <row r="604" spans="1:23" x14ac:dyDescent="0.25">
      <c r="A604" s="45">
        <v>140905</v>
      </c>
      <c r="B604" s="13" t="s">
        <v>474</v>
      </c>
      <c r="C604" s="13" t="s">
        <v>1049</v>
      </c>
      <c r="D604" s="13">
        <v>44044.482766203706</v>
      </c>
      <c r="E604" s="13">
        <v>0</v>
      </c>
      <c r="F604" s="13">
        <v>146577618</v>
      </c>
      <c r="G604" s="34">
        <v>148831700</v>
      </c>
      <c r="H604" s="34">
        <v>140739478</v>
      </c>
      <c r="I604" s="35">
        <v>-5.3999999999999999E-2</v>
      </c>
      <c r="J604" s="13">
        <v>0</v>
      </c>
      <c r="K604" s="13">
        <v>0</v>
      </c>
      <c r="L604" s="13">
        <v>0</v>
      </c>
      <c r="M604" s="13">
        <v>-5.3999999999999999E-2</v>
      </c>
      <c r="N604" s="13">
        <v>0</v>
      </c>
      <c r="O604" s="13">
        <v>0</v>
      </c>
      <c r="P604" s="13">
        <v>138607954</v>
      </c>
      <c r="Q604" s="36">
        <v>0.93</v>
      </c>
      <c r="R604" s="36">
        <v>0.93</v>
      </c>
      <c r="S604" s="36">
        <v>0.91639999999999999</v>
      </c>
      <c r="T604" s="36">
        <v>0.82469999999999999</v>
      </c>
      <c r="U604" s="37">
        <v>0.91639999999999999</v>
      </c>
      <c r="V604" s="36">
        <f t="shared" si="18"/>
        <v>0</v>
      </c>
      <c r="W604" s="13">
        <f t="shared" si="19"/>
        <v>0</v>
      </c>
    </row>
    <row r="605" spans="1:23" x14ac:dyDescent="0.25">
      <c r="A605" s="45">
        <v>140907</v>
      </c>
      <c r="B605" s="13" t="s">
        <v>473</v>
      </c>
      <c r="C605" s="13" t="s">
        <v>1049</v>
      </c>
      <c r="D605" s="13">
        <v>44041.719305555554</v>
      </c>
      <c r="E605" s="13">
        <v>0</v>
      </c>
      <c r="F605" s="13">
        <v>83812151</v>
      </c>
      <c r="G605" s="34">
        <v>93356579</v>
      </c>
      <c r="H605" s="34">
        <v>91296777</v>
      </c>
      <c r="I605" s="35">
        <v>-2.1999999999999999E-2</v>
      </c>
      <c r="J605" s="13">
        <v>0</v>
      </c>
      <c r="K605" s="13">
        <v>0</v>
      </c>
      <c r="L605" s="13">
        <v>0</v>
      </c>
      <c r="M605" s="13">
        <v>-2.1999999999999999E-2</v>
      </c>
      <c r="N605" s="13">
        <v>0</v>
      </c>
      <c r="O605" s="13">
        <v>0</v>
      </c>
      <c r="P605" s="13">
        <v>81962935</v>
      </c>
      <c r="Q605" s="36">
        <v>0.93</v>
      </c>
      <c r="R605" s="36">
        <v>0.93</v>
      </c>
      <c r="S605" s="36">
        <v>0.91639999999999999</v>
      </c>
      <c r="T605" s="36">
        <v>0.82469999999999999</v>
      </c>
      <c r="U605" s="37">
        <v>0.91639999999999999</v>
      </c>
      <c r="V605" s="36">
        <f t="shared" si="18"/>
        <v>0</v>
      </c>
      <c r="W605" s="13">
        <f t="shared" si="19"/>
        <v>0</v>
      </c>
    </row>
    <row r="606" spans="1:23" x14ac:dyDescent="0.25">
      <c r="A606" s="45">
        <v>140908</v>
      </c>
      <c r="B606" s="13" t="s">
        <v>472</v>
      </c>
      <c r="C606" s="13" t="s">
        <v>1049</v>
      </c>
      <c r="D606" s="13">
        <v>44040.404618055552</v>
      </c>
      <c r="E606" s="13">
        <v>0</v>
      </c>
      <c r="F606" s="13">
        <v>495946253</v>
      </c>
      <c r="G606" s="34">
        <v>493776195</v>
      </c>
      <c r="H606" s="34">
        <v>511038359</v>
      </c>
      <c r="I606" s="35">
        <v>3.5000000000000003E-2</v>
      </c>
      <c r="J606" s="13">
        <v>0</v>
      </c>
      <c r="K606" s="13">
        <v>0</v>
      </c>
      <c r="L606" s="13">
        <v>0</v>
      </c>
      <c r="M606" s="13">
        <v>3.5000000000000003E-2</v>
      </c>
      <c r="N606" s="13">
        <v>0</v>
      </c>
      <c r="O606" s="13">
        <v>0</v>
      </c>
      <c r="P606" s="13">
        <v>513284281</v>
      </c>
      <c r="Q606" s="36">
        <v>0.93</v>
      </c>
      <c r="R606" s="36">
        <v>0.92100000000000004</v>
      </c>
      <c r="S606" s="36">
        <v>0.91639999999999999</v>
      </c>
      <c r="T606" s="36">
        <v>0.82469999999999999</v>
      </c>
      <c r="U606" s="37">
        <v>0.91639999999999999</v>
      </c>
      <c r="V606" s="36">
        <f t="shared" si="18"/>
        <v>0</v>
      </c>
      <c r="W606" s="13">
        <f t="shared" si="19"/>
        <v>0</v>
      </c>
    </row>
    <row r="607" spans="1:23" x14ac:dyDescent="0.25">
      <c r="A607" s="45">
        <v>141901</v>
      </c>
      <c r="B607" s="13" t="s">
        <v>471</v>
      </c>
      <c r="C607" s="13" t="s">
        <v>1049</v>
      </c>
      <c r="D607" s="13">
        <v>44043.633611111109</v>
      </c>
      <c r="E607" s="13">
        <v>0</v>
      </c>
      <c r="F607" s="13">
        <v>1282248468</v>
      </c>
      <c r="G607" s="34">
        <v>1328994541</v>
      </c>
      <c r="H607" s="34">
        <v>1382151231</v>
      </c>
      <c r="I607" s="35">
        <v>0.04</v>
      </c>
      <c r="J607" s="13">
        <v>0</v>
      </c>
      <c r="K607" s="13">
        <v>0</v>
      </c>
      <c r="L607" s="13">
        <v>0</v>
      </c>
      <c r="M607" s="13">
        <v>0.04</v>
      </c>
      <c r="N607" s="13">
        <v>0</v>
      </c>
      <c r="O607" s="13">
        <v>0</v>
      </c>
      <c r="P607" s="13">
        <v>1333535424</v>
      </c>
      <c r="Q607" s="36">
        <v>0.93</v>
      </c>
      <c r="R607" s="36">
        <v>0.91649999999999998</v>
      </c>
      <c r="S607" s="36">
        <v>0.91639999999999999</v>
      </c>
      <c r="T607" s="36">
        <v>0.82469999999999999</v>
      </c>
      <c r="U607" s="37">
        <v>0.91639999999999999</v>
      </c>
      <c r="V607" s="36">
        <f t="shared" si="18"/>
        <v>0</v>
      </c>
      <c r="W607" s="13">
        <f t="shared" si="19"/>
        <v>0</v>
      </c>
    </row>
    <row r="608" spans="1:23" x14ac:dyDescent="0.25">
      <c r="A608" s="45">
        <v>141902</v>
      </c>
      <c r="B608" s="13" t="s">
        <v>470</v>
      </c>
      <c r="C608" s="13" t="s">
        <v>1049</v>
      </c>
      <c r="D608" s="13">
        <v>44040.735763888886</v>
      </c>
      <c r="E608" s="13">
        <v>0</v>
      </c>
      <c r="F608" s="13">
        <v>143315172</v>
      </c>
      <c r="G608" s="34">
        <v>147805755</v>
      </c>
      <c r="H608" s="34">
        <v>151758286</v>
      </c>
      <c r="I608" s="35">
        <v>2.7E-2</v>
      </c>
      <c r="J608" s="13">
        <v>0</v>
      </c>
      <c r="K608" s="13">
        <v>0</v>
      </c>
      <c r="L608" s="13">
        <v>0</v>
      </c>
      <c r="M608" s="13">
        <v>2.7E-2</v>
      </c>
      <c r="N608" s="13">
        <v>0</v>
      </c>
      <c r="O608" s="13">
        <v>0</v>
      </c>
      <c r="P608" s="13">
        <v>147147619</v>
      </c>
      <c r="Q608" s="36">
        <v>0.93</v>
      </c>
      <c r="R608" s="36">
        <v>0.9284</v>
      </c>
      <c r="S608" s="36">
        <v>0.91639999999999999</v>
      </c>
      <c r="T608" s="36">
        <v>0.82469999999999999</v>
      </c>
      <c r="U608" s="37">
        <v>0.91639999999999999</v>
      </c>
      <c r="V608" s="36">
        <f t="shared" si="18"/>
        <v>0</v>
      </c>
      <c r="W608" s="13">
        <f t="shared" si="19"/>
        <v>0</v>
      </c>
    </row>
    <row r="609" spans="1:23" x14ac:dyDescent="0.25">
      <c r="A609" s="45">
        <v>142901</v>
      </c>
      <c r="B609" s="13" t="s">
        <v>469</v>
      </c>
      <c r="C609" s="13" t="s">
        <v>1049</v>
      </c>
      <c r="D609" s="13">
        <v>44043.305833333332</v>
      </c>
      <c r="E609" s="13">
        <v>0</v>
      </c>
      <c r="F609" s="13">
        <v>6739914920</v>
      </c>
      <c r="G609" s="34">
        <v>6717783036</v>
      </c>
      <c r="H609" s="34">
        <v>5655025611</v>
      </c>
      <c r="I609" s="35">
        <v>-0.158</v>
      </c>
      <c r="J609" s="13">
        <v>0</v>
      </c>
      <c r="K609" s="13">
        <v>0</v>
      </c>
      <c r="L609" s="13">
        <v>0</v>
      </c>
      <c r="M609" s="13">
        <v>-0.158</v>
      </c>
      <c r="N609" s="13">
        <v>0</v>
      </c>
      <c r="O609" s="13">
        <v>0</v>
      </c>
      <c r="P609" s="13">
        <v>5673656217</v>
      </c>
      <c r="Q609" s="36">
        <v>0.93</v>
      </c>
      <c r="R609" s="36">
        <v>0.93</v>
      </c>
      <c r="S609" s="36">
        <v>0.91639999999999999</v>
      </c>
      <c r="T609" s="36">
        <v>0.82469999999999999</v>
      </c>
      <c r="U609" s="37">
        <v>0.91639999999999999</v>
      </c>
      <c r="V609" s="36">
        <f t="shared" si="18"/>
        <v>0</v>
      </c>
      <c r="W609" s="13">
        <f t="shared" si="19"/>
        <v>0</v>
      </c>
    </row>
    <row r="610" spans="1:23" x14ac:dyDescent="0.25">
      <c r="A610" s="45">
        <v>143901</v>
      </c>
      <c r="B610" s="13" t="s">
        <v>468</v>
      </c>
      <c r="C610" s="13" t="s">
        <v>1049</v>
      </c>
      <c r="D610" s="13">
        <v>44039.707499999997</v>
      </c>
      <c r="E610" s="13">
        <v>0</v>
      </c>
      <c r="F610" s="13">
        <v>809635090</v>
      </c>
      <c r="G610" s="34">
        <v>845357039</v>
      </c>
      <c r="H610" s="34">
        <v>847028255</v>
      </c>
      <c r="I610" s="35">
        <v>2E-3</v>
      </c>
      <c r="J610" s="13">
        <v>0</v>
      </c>
      <c r="K610" s="13">
        <v>0</v>
      </c>
      <c r="L610" s="13">
        <v>0</v>
      </c>
      <c r="M610" s="13">
        <v>2E-3</v>
      </c>
      <c r="N610" s="13">
        <v>0</v>
      </c>
      <c r="O610" s="13">
        <v>0</v>
      </c>
      <c r="P610" s="13">
        <v>811235686</v>
      </c>
      <c r="Q610" s="36">
        <v>0.93</v>
      </c>
      <c r="R610" s="36">
        <v>0.93</v>
      </c>
      <c r="S610" s="36">
        <v>0.91639999999999999</v>
      </c>
      <c r="T610" s="36">
        <v>0.82469999999999999</v>
      </c>
      <c r="U610" s="37">
        <v>0.91639999999999999</v>
      </c>
      <c r="V610" s="36">
        <f t="shared" si="18"/>
        <v>0</v>
      </c>
      <c r="W610" s="13">
        <f t="shared" si="19"/>
        <v>0</v>
      </c>
    </row>
    <row r="611" spans="1:23" x14ac:dyDescent="0.25">
      <c r="A611" s="45">
        <v>143902</v>
      </c>
      <c r="B611" s="13" t="s">
        <v>467</v>
      </c>
      <c r="C611" s="13" t="s">
        <v>1049</v>
      </c>
      <c r="D611" s="13">
        <v>44043.304375</v>
      </c>
      <c r="E611" s="13">
        <v>14219294</v>
      </c>
      <c r="F611" s="13">
        <v>494915757</v>
      </c>
      <c r="G611" s="34">
        <v>495277505</v>
      </c>
      <c r="H611" s="34">
        <v>437778861</v>
      </c>
      <c r="I611" s="35">
        <v>-0.11600000000000001</v>
      </c>
      <c r="J611" s="13">
        <v>0</v>
      </c>
      <c r="K611" s="13">
        <v>0</v>
      </c>
      <c r="L611" s="13">
        <v>0</v>
      </c>
      <c r="M611" s="13">
        <v>-0.11600000000000001</v>
      </c>
      <c r="N611" s="13">
        <v>14588261</v>
      </c>
      <c r="O611" s="13">
        <v>368967</v>
      </c>
      <c r="P611" s="13">
        <v>439478848</v>
      </c>
      <c r="Q611" s="36">
        <v>0.93</v>
      </c>
      <c r="R611" s="36">
        <v>0.93</v>
      </c>
      <c r="S611" s="36">
        <v>0.91639999999999999</v>
      </c>
      <c r="T611" s="36">
        <v>0.82469999999999999</v>
      </c>
      <c r="U611" s="37">
        <v>0.91639999999999999</v>
      </c>
      <c r="V611" s="36">
        <f t="shared" si="18"/>
        <v>0</v>
      </c>
      <c r="W611" s="13">
        <f t="shared" si="19"/>
        <v>0</v>
      </c>
    </row>
    <row r="612" spans="1:23" x14ac:dyDescent="0.25">
      <c r="A612" s="45">
        <v>143903</v>
      </c>
      <c r="B612" s="13" t="s">
        <v>466</v>
      </c>
      <c r="C612" s="13" t="s">
        <v>1049</v>
      </c>
      <c r="D612" s="13">
        <v>44040.735763888886</v>
      </c>
      <c r="E612" s="13">
        <v>0</v>
      </c>
      <c r="F612" s="13">
        <v>836004960</v>
      </c>
      <c r="G612" s="34">
        <v>857449770</v>
      </c>
      <c r="H612" s="34">
        <v>778062108</v>
      </c>
      <c r="I612" s="35">
        <v>-9.2999999999999999E-2</v>
      </c>
      <c r="J612" s="13">
        <v>0</v>
      </c>
      <c r="K612" s="13">
        <v>0</v>
      </c>
      <c r="L612" s="13">
        <v>0</v>
      </c>
      <c r="M612" s="13">
        <v>-9.2999999999999999E-2</v>
      </c>
      <c r="N612" s="13">
        <v>0</v>
      </c>
      <c r="O612" s="13">
        <v>0</v>
      </c>
      <c r="P612" s="13">
        <v>758602783</v>
      </c>
      <c r="Q612" s="36">
        <v>0.93</v>
      </c>
      <c r="R612" s="36">
        <v>0.93</v>
      </c>
      <c r="S612" s="36">
        <v>0.91639999999999999</v>
      </c>
      <c r="T612" s="36">
        <v>0.82469999999999999</v>
      </c>
      <c r="U612" s="37">
        <v>0.91639999999999999</v>
      </c>
      <c r="V612" s="36">
        <f t="shared" si="18"/>
        <v>0</v>
      </c>
      <c r="W612" s="13">
        <f t="shared" si="19"/>
        <v>0</v>
      </c>
    </row>
    <row r="613" spans="1:23" x14ac:dyDescent="0.25">
      <c r="A613" s="45">
        <v>143904</v>
      </c>
      <c r="B613" s="13" t="s">
        <v>465</v>
      </c>
      <c r="C613" s="13" t="s">
        <v>1049</v>
      </c>
      <c r="D613" s="13">
        <v>44036.564849537041</v>
      </c>
      <c r="E613" s="13">
        <v>7454176</v>
      </c>
      <c r="F613" s="13">
        <v>62923585</v>
      </c>
      <c r="G613" s="34">
        <v>60461330</v>
      </c>
      <c r="H613" s="34">
        <v>60055130</v>
      </c>
      <c r="I613" s="35">
        <v>-7.0000000000000001E-3</v>
      </c>
      <c r="J613" s="13">
        <v>0</v>
      </c>
      <c r="K613" s="13">
        <v>0</v>
      </c>
      <c r="L613" s="13">
        <v>0</v>
      </c>
      <c r="M613" s="13">
        <v>-7.0000000000000001E-3</v>
      </c>
      <c r="N613" s="13">
        <v>7727052</v>
      </c>
      <c r="O613" s="13">
        <v>272876</v>
      </c>
      <c r="P613" s="13">
        <v>62823798</v>
      </c>
      <c r="Q613" s="36">
        <v>0.93</v>
      </c>
      <c r="R613" s="36">
        <v>0.93</v>
      </c>
      <c r="S613" s="36">
        <v>0.91639999999999999</v>
      </c>
      <c r="T613" s="36">
        <v>0.82469999999999999</v>
      </c>
      <c r="U613" s="37">
        <v>0.91639999999999999</v>
      </c>
      <c r="V613" s="36">
        <f t="shared" si="18"/>
        <v>0</v>
      </c>
      <c r="W613" s="13">
        <f t="shared" si="19"/>
        <v>0</v>
      </c>
    </row>
    <row r="614" spans="1:23" x14ac:dyDescent="0.25">
      <c r="A614" s="45">
        <v>143905</v>
      </c>
      <c r="B614" s="13" t="s">
        <v>464</v>
      </c>
      <c r="C614" s="13" t="s">
        <v>1049</v>
      </c>
      <c r="D614" s="13">
        <v>44036.564849537041</v>
      </c>
      <c r="E614" s="13">
        <v>0</v>
      </c>
      <c r="F614" s="13">
        <v>75868795</v>
      </c>
      <c r="G614" s="34">
        <v>79224266</v>
      </c>
      <c r="H614" s="34">
        <v>81975866</v>
      </c>
      <c r="I614" s="35">
        <v>3.5000000000000003E-2</v>
      </c>
      <c r="J614" s="13">
        <v>0</v>
      </c>
      <c r="K614" s="13">
        <v>0</v>
      </c>
      <c r="L614" s="13">
        <v>0</v>
      </c>
      <c r="M614" s="13">
        <v>3.5000000000000003E-2</v>
      </c>
      <c r="N614" s="13">
        <v>0</v>
      </c>
      <c r="O614" s="13">
        <v>0</v>
      </c>
      <c r="P614" s="13">
        <v>78503854</v>
      </c>
      <c r="Q614" s="36">
        <v>0.93</v>
      </c>
      <c r="R614" s="36">
        <v>0.92120000000000002</v>
      </c>
      <c r="S614" s="36">
        <v>0.91639999999999999</v>
      </c>
      <c r="T614" s="36">
        <v>0.82469999999999999</v>
      </c>
      <c r="U614" s="37">
        <v>0.91639999999999999</v>
      </c>
      <c r="V614" s="36">
        <f t="shared" si="18"/>
        <v>0</v>
      </c>
      <c r="W614" s="13">
        <f t="shared" si="19"/>
        <v>0</v>
      </c>
    </row>
    <row r="615" spans="1:23" x14ac:dyDescent="0.25">
      <c r="A615" s="45">
        <v>143906</v>
      </c>
      <c r="B615" s="13" t="s">
        <v>463</v>
      </c>
      <c r="C615" s="13" t="s">
        <v>1049</v>
      </c>
      <c r="D615" s="13">
        <v>44036.564849537041</v>
      </c>
      <c r="E615" s="13">
        <v>6376290</v>
      </c>
      <c r="F615" s="13">
        <v>89352696</v>
      </c>
      <c r="G615" s="34">
        <v>89050125</v>
      </c>
      <c r="H615" s="34">
        <v>90450800</v>
      </c>
      <c r="I615" s="35">
        <v>1.6E-2</v>
      </c>
      <c r="J615" s="13">
        <v>0</v>
      </c>
      <c r="K615" s="13">
        <v>0</v>
      </c>
      <c r="L615" s="13">
        <v>0</v>
      </c>
      <c r="M615" s="13">
        <v>1.6E-2</v>
      </c>
      <c r="N615" s="13">
        <v>6714188</v>
      </c>
      <c r="O615" s="13">
        <v>337898</v>
      </c>
      <c r="P615" s="13">
        <v>90995735</v>
      </c>
      <c r="Q615" s="36">
        <v>0.93</v>
      </c>
      <c r="R615" s="36">
        <v>0.93</v>
      </c>
      <c r="S615" s="36">
        <v>0.91639999999999999</v>
      </c>
      <c r="T615" s="36">
        <v>0.82469999999999999</v>
      </c>
      <c r="U615" s="37">
        <v>0.91639999999999999</v>
      </c>
      <c r="V615" s="36">
        <f t="shared" si="18"/>
        <v>0</v>
      </c>
      <c r="W615" s="13">
        <f t="shared" si="19"/>
        <v>0</v>
      </c>
    </row>
    <row r="616" spans="1:23" x14ac:dyDescent="0.25">
      <c r="A616" s="45">
        <v>144901</v>
      </c>
      <c r="B616" s="13" t="s">
        <v>462</v>
      </c>
      <c r="C616" s="13" t="s">
        <v>1049</v>
      </c>
      <c r="D616" s="13">
        <v>44044.479872685188</v>
      </c>
      <c r="E616" s="13">
        <v>33759744</v>
      </c>
      <c r="F616" s="13">
        <v>907184951</v>
      </c>
      <c r="G616" s="34">
        <v>918358411</v>
      </c>
      <c r="H616" s="34">
        <v>943507051</v>
      </c>
      <c r="I616" s="35">
        <v>2.7E-2</v>
      </c>
      <c r="J616" s="13">
        <v>0</v>
      </c>
      <c r="K616" s="13">
        <v>0</v>
      </c>
      <c r="L616" s="13">
        <v>0</v>
      </c>
      <c r="M616" s="13">
        <v>2.7E-2</v>
      </c>
      <c r="N616" s="13">
        <v>35914524</v>
      </c>
      <c r="O616" s="13">
        <v>2154780</v>
      </c>
      <c r="P616" s="13">
        <v>933257905</v>
      </c>
      <c r="Q616" s="36">
        <v>0.93</v>
      </c>
      <c r="R616" s="36">
        <v>0.92659999999999998</v>
      </c>
      <c r="S616" s="36">
        <v>0.91639999999999999</v>
      </c>
      <c r="T616" s="36">
        <v>0.82469999999999999</v>
      </c>
      <c r="U616" s="37">
        <v>0.91639999999999999</v>
      </c>
      <c r="V616" s="36">
        <f t="shared" si="18"/>
        <v>0</v>
      </c>
      <c r="W616" s="13">
        <f t="shared" si="19"/>
        <v>0</v>
      </c>
    </row>
    <row r="617" spans="1:23" x14ac:dyDescent="0.25">
      <c r="A617" s="45">
        <v>144902</v>
      </c>
      <c r="B617" s="13" t="s">
        <v>461</v>
      </c>
      <c r="C617" s="13" t="s">
        <v>1049</v>
      </c>
      <c r="D617" s="13">
        <v>44043.305833333332</v>
      </c>
      <c r="E617" s="13">
        <v>0</v>
      </c>
      <c r="F617" s="13">
        <v>426780491</v>
      </c>
      <c r="G617" s="34">
        <v>454139326</v>
      </c>
      <c r="H617" s="34">
        <v>492734097</v>
      </c>
      <c r="I617" s="35">
        <v>8.5000000000000006E-2</v>
      </c>
      <c r="J617" s="13">
        <v>0</v>
      </c>
      <c r="K617" s="13">
        <v>0</v>
      </c>
      <c r="L617" s="13">
        <v>0</v>
      </c>
      <c r="M617" s="13">
        <v>8.5000000000000006E-2</v>
      </c>
      <c r="N617" s="13">
        <v>0</v>
      </c>
      <c r="O617" s="13">
        <v>0</v>
      </c>
      <c r="P617" s="13">
        <v>463050187</v>
      </c>
      <c r="Q617" s="36">
        <v>0.93</v>
      </c>
      <c r="R617" s="36">
        <v>0.87849999999999995</v>
      </c>
      <c r="S617" s="36">
        <v>0.91639999999999999</v>
      </c>
      <c r="T617" s="36">
        <v>0.82469999999999999</v>
      </c>
      <c r="U617" s="37">
        <v>0.87849999999999995</v>
      </c>
      <c r="V617" s="36">
        <f t="shared" si="18"/>
        <v>0</v>
      </c>
      <c r="W617" s="13">
        <f t="shared" si="19"/>
        <v>0</v>
      </c>
    </row>
    <row r="618" spans="1:23" x14ac:dyDescent="0.25">
      <c r="A618" s="45">
        <v>144903</v>
      </c>
      <c r="B618" s="13" t="s">
        <v>460</v>
      </c>
      <c r="C618" s="13" t="s">
        <v>1049</v>
      </c>
      <c r="D618" s="13">
        <v>44039.707499999997</v>
      </c>
      <c r="E618" s="13">
        <v>1414526</v>
      </c>
      <c r="F618" s="13">
        <v>176068725</v>
      </c>
      <c r="G618" s="34">
        <v>181315748</v>
      </c>
      <c r="H618" s="34">
        <v>165100786</v>
      </c>
      <c r="I618" s="35">
        <v>-8.8999999999999996E-2</v>
      </c>
      <c r="J618" s="13">
        <v>0</v>
      </c>
      <c r="K618" s="13">
        <v>0</v>
      </c>
      <c r="L618" s="13">
        <v>0</v>
      </c>
      <c r="M618" s="13">
        <v>-8.8999999999999996E-2</v>
      </c>
      <c r="N618" s="13">
        <v>0</v>
      </c>
      <c r="O618" s="13">
        <v>-1414526</v>
      </c>
      <c r="P618" s="13">
        <v>159034975</v>
      </c>
      <c r="Q618" s="36">
        <v>0.93</v>
      </c>
      <c r="R618" s="36">
        <v>0.93</v>
      </c>
      <c r="S618" s="36">
        <v>0.91639999999999999</v>
      </c>
      <c r="T618" s="36">
        <v>0.82469999999999999</v>
      </c>
      <c r="U618" s="37">
        <v>0.91639999999999999</v>
      </c>
      <c r="V618" s="36">
        <f t="shared" si="18"/>
        <v>0</v>
      </c>
      <c r="W618" s="13">
        <f t="shared" si="19"/>
        <v>0</v>
      </c>
    </row>
    <row r="619" spans="1:23" x14ac:dyDescent="0.25">
      <c r="A619" s="45">
        <v>145901</v>
      </c>
      <c r="B619" s="13" t="s">
        <v>459</v>
      </c>
      <c r="C619" s="13" t="s">
        <v>1049</v>
      </c>
      <c r="D619" s="13">
        <v>44039.707499999997</v>
      </c>
      <c r="E619" s="13">
        <v>5028518</v>
      </c>
      <c r="F619" s="13">
        <v>461184001</v>
      </c>
      <c r="G619" s="34">
        <v>461434344</v>
      </c>
      <c r="H619" s="34">
        <v>487566972</v>
      </c>
      <c r="I619" s="35">
        <v>5.7000000000000002E-2</v>
      </c>
      <c r="J619" s="13">
        <v>0</v>
      </c>
      <c r="K619" s="13">
        <v>0</v>
      </c>
      <c r="L619" s="13">
        <v>0</v>
      </c>
      <c r="M619" s="13">
        <v>5.7000000000000002E-2</v>
      </c>
      <c r="N619" s="13">
        <v>5299302</v>
      </c>
      <c r="O619" s="13">
        <v>270784</v>
      </c>
      <c r="P619" s="13">
        <v>487288453</v>
      </c>
      <c r="Q619" s="36">
        <v>0.93</v>
      </c>
      <c r="R619" s="36">
        <v>0.90210000000000001</v>
      </c>
      <c r="S619" s="36">
        <v>0.91639999999999999</v>
      </c>
      <c r="T619" s="36">
        <v>0.82469999999999999</v>
      </c>
      <c r="U619" s="37">
        <v>0.90210000000000001</v>
      </c>
      <c r="V619" s="36">
        <f t="shared" si="18"/>
        <v>0</v>
      </c>
      <c r="W619" s="13">
        <f t="shared" si="19"/>
        <v>0</v>
      </c>
    </row>
    <row r="620" spans="1:23" x14ac:dyDescent="0.25">
      <c r="A620" s="45">
        <v>145902</v>
      </c>
      <c r="B620" s="13" t="s">
        <v>150</v>
      </c>
      <c r="C620" s="13" t="s">
        <v>1049</v>
      </c>
      <c r="D620" s="13">
        <v>44042.672708333332</v>
      </c>
      <c r="E620" s="13">
        <v>13461640</v>
      </c>
      <c r="F620" s="13">
        <v>365314800</v>
      </c>
      <c r="G620" s="34">
        <v>374990660</v>
      </c>
      <c r="H620" s="34">
        <v>411591490</v>
      </c>
      <c r="I620" s="35">
        <v>9.8000000000000004E-2</v>
      </c>
      <c r="J620" s="13">
        <v>0</v>
      </c>
      <c r="K620" s="13">
        <v>0</v>
      </c>
      <c r="L620" s="13">
        <v>0</v>
      </c>
      <c r="M620" s="13">
        <v>9.8000000000000004E-2</v>
      </c>
      <c r="N620" s="13">
        <v>14888440</v>
      </c>
      <c r="O620" s="13">
        <v>1426800</v>
      </c>
      <c r="P620" s="13">
        <v>401084103</v>
      </c>
      <c r="Q620" s="36">
        <v>0.93</v>
      </c>
      <c r="R620" s="36">
        <v>0.86819999999999997</v>
      </c>
      <c r="S620" s="36">
        <v>0.91639999999999999</v>
      </c>
      <c r="T620" s="36">
        <v>0.82469999999999999</v>
      </c>
      <c r="U620" s="37">
        <v>0.86819999999999997</v>
      </c>
      <c r="V620" s="36">
        <f t="shared" si="18"/>
        <v>0</v>
      </c>
      <c r="W620" s="13">
        <f t="shared" si="19"/>
        <v>0</v>
      </c>
    </row>
    <row r="621" spans="1:23" x14ac:dyDescent="0.25">
      <c r="A621" s="45">
        <v>145906</v>
      </c>
      <c r="B621" s="13" t="s">
        <v>458</v>
      </c>
      <c r="C621" s="13" t="s">
        <v>1049</v>
      </c>
      <c r="D621" s="13">
        <v>44039.707499999997</v>
      </c>
      <c r="E621" s="13">
        <v>30378998</v>
      </c>
      <c r="F621" s="13">
        <v>354904621</v>
      </c>
      <c r="G621" s="34">
        <v>358915737</v>
      </c>
      <c r="H621" s="34">
        <v>370724504</v>
      </c>
      <c r="I621" s="35">
        <v>3.3000000000000002E-2</v>
      </c>
      <c r="J621" s="13">
        <v>0</v>
      </c>
      <c r="K621" s="13">
        <v>0</v>
      </c>
      <c r="L621" s="13">
        <v>0</v>
      </c>
      <c r="M621" s="13">
        <v>3.3000000000000002E-2</v>
      </c>
      <c r="N621" s="13">
        <v>32352013</v>
      </c>
      <c r="O621" s="13">
        <v>1973015</v>
      </c>
      <c r="P621" s="13">
        <v>367554926</v>
      </c>
      <c r="Q621" s="36">
        <v>0.93</v>
      </c>
      <c r="R621" s="36">
        <v>0.9204</v>
      </c>
      <c r="S621" s="36">
        <v>0.91639999999999999</v>
      </c>
      <c r="T621" s="36">
        <v>0.82469999999999999</v>
      </c>
      <c r="U621" s="37">
        <v>0.91639999999999999</v>
      </c>
      <c r="V621" s="36">
        <f t="shared" si="18"/>
        <v>0</v>
      </c>
      <c r="W621" s="13">
        <f t="shared" si="19"/>
        <v>0</v>
      </c>
    </row>
    <row r="622" spans="1:23" x14ac:dyDescent="0.25">
      <c r="A622" s="45">
        <v>145907</v>
      </c>
      <c r="B622" s="13" t="s">
        <v>457</v>
      </c>
      <c r="C622" s="13" t="s">
        <v>1049</v>
      </c>
      <c r="D622" s="13">
        <v>44039.707499999997</v>
      </c>
      <c r="E622" s="13">
        <v>0</v>
      </c>
      <c r="F622" s="13">
        <v>167777559</v>
      </c>
      <c r="G622" s="34">
        <v>167255634</v>
      </c>
      <c r="H622" s="34">
        <v>171452946</v>
      </c>
      <c r="I622" s="35">
        <v>2.5000000000000001E-2</v>
      </c>
      <c r="J622" s="13">
        <v>0</v>
      </c>
      <c r="K622" s="13">
        <v>0</v>
      </c>
      <c r="L622" s="13">
        <v>0</v>
      </c>
      <c r="M622" s="13">
        <v>2.5000000000000001E-2</v>
      </c>
      <c r="N622" s="13">
        <v>0</v>
      </c>
      <c r="O622" s="13">
        <v>0</v>
      </c>
      <c r="P622" s="13">
        <v>171987969</v>
      </c>
      <c r="Q622" s="36">
        <v>0.93</v>
      </c>
      <c r="R622" s="36">
        <v>0.92989999999999995</v>
      </c>
      <c r="S622" s="36">
        <v>0.91639999999999999</v>
      </c>
      <c r="T622" s="36">
        <v>0.82469999999999999</v>
      </c>
      <c r="U622" s="37">
        <v>0.91639999999999999</v>
      </c>
      <c r="V622" s="36">
        <f t="shared" si="18"/>
        <v>0</v>
      </c>
      <c r="W622" s="13">
        <f t="shared" si="19"/>
        <v>0</v>
      </c>
    </row>
    <row r="623" spans="1:23" x14ac:dyDescent="0.25">
      <c r="A623" s="45">
        <v>145911</v>
      </c>
      <c r="B623" s="13" t="s">
        <v>456</v>
      </c>
      <c r="C623" s="13" t="s">
        <v>1049</v>
      </c>
      <c r="D623" s="13">
        <v>44041.719305555554</v>
      </c>
      <c r="E623" s="13">
        <v>0</v>
      </c>
      <c r="F623" s="13">
        <v>891643920</v>
      </c>
      <c r="G623" s="34">
        <v>907991508</v>
      </c>
      <c r="H623" s="34">
        <v>933403165</v>
      </c>
      <c r="I623" s="35">
        <v>2.8000000000000001E-2</v>
      </c>
      <c r="J623" s="13">
        <v>0</v>
      </c>
      <c r="K623" s="13">
        <v>0</v>
      </c>
      <c r="L623" s="13">
        <v>0</v>
      </c>
      <c r="M623" s="13">
        <v>2.8000000000000001E-2</v>
      </c>
      <c r="N623" s="13">
        <v>0</v>
      </c>
      <c r="O623" s="13">
        <v>0</v>
      </c>
      <c r="P623" s="13">
        <v>916598062</v>
      </c>
      <c r="Q623" s="36">
        <v>0.93</v>
      </c>
      <c r="R623" s="36">
        <v>0.92720000000000002</v>
      </c>
      <c r="S623" s="36">
        <v>0.91639999999999999</v>
      </c>
      <c r="T623" s="36">
        <v>0.82469999999999999</v>
      </c>
      <c r="U623" s="37">
        <v>0.91639999999999999</v>
      </c>
      <c r="V623" s="36">
        <f t="shared" si="18"/>
        <v>0</v>
      </c>
      <c r="W623" s="13">
        <f t="shared" si="19"/>
        <v>0</v>
      </c>
    </row>
    <row r="624" spans="1:23" x14ac:dyDescent="0.25">
      <c r="A624" s="45">
        <v>146902</v>
      </c>
      <c r="B624" s="13" t="s">
        <v>454</v>
      </c>
      <c r="C624" s="13" t="s">
        <v>1049</v>
      </c>
      <c r="D624" s="13">
        <v>44043.305833333332</v>
      </c>
      <c r="E624" s="13">
        <v>0</v>
      </c>
      <c r="F624" s="13">
        <v>2058284977</v>
      </c>
      <c r="G624" s="34">
        <v>2124125568</v>
      </c>
      <c r="H624" s="34">
        <v>2301969612</v>
      </c>
      <c r="I624" s="35">
        <v>8.4000000000000005E-2</v>
      </c>
      <c r="J624" s="13">
        <v>0</v>
      </c>
      <c r="K624" s="13">
        <v>0</v>
      </c>
      <c r="L624" s="13">
        <v>0</v>
      </c>
      <c r="M624" s="13">
        <v>8.4000000000000005E-2</v>
      </c>
      <c r="N624" s="13">
        <v>0</v>
      </c>
      <c r="O624" s="13">
        <v>0</v>
      </c>
      <c r="P624" s="13">
        <v>2230616467</v>
      </c>
      <c r="Q624" s="36">
        <v>0.93</v>
      </c>
      <c r="R624" s="36">
        <v>0.87960000000000005</v>
      </c>
      <c r="S624" s="36">
        <v>0.91639999999999999</v>
      </c>
      <c r="T624" s="36">
        <v>0.82469999999999999</v>
      </c>
      <c r="U624" s="37">
        <v>0.87960000000000005</v>
      </c>
      <c r="V624" s="36">
        <f t="shared" si="18"/>
        <v>0</v>
      </c>
      <c r="W624" s="13">
        <f t="shared" si="19"/>
        <v>0</v>
      </c>
    </row>
    <row r="625" spans="1:23" x14ac:dyDescent="0.25">
      <c r="A625" s="45">
        <v>146903</v>
      </c>
      <c r="B625" s="13" t="s">
        <v>453</v>
      </c>
      <c r="C625" s="13" t="s">
        <v>1049</v>
      </c>
      <c r="D625" s="13">
        <v>44043.305833333332</v>
      </c>
      <c r="E625" s="13">
        <v>0</v>
      </c>
      <c r="F625" s="13">
        <v>206016068</v>
      </c>
      <c r="G625" s="34">
        <v>209150764</v>
      </c>
      <c r="H625" s="34">
        <v>209224031</v>
      </c>
      <c r="I625" s="35">
        <v>0</v>
      </c>
      <c r="J625" s="13">
        <v>0</v>
      </c>
      <c r="K625" s="13">
        <v>0</v>
      </c>
      <c r="L625" s="13">
        <v>0</v>
      </c>
      <c r="M625" s="13">
        <v>0</v>
      </c>
      <c r="N625" s="13">
        <v>0</v>
      </c>
      <c r="O625" s="13">
        <v>0</v>
      </c>
      <c r="P625" s="13">
        <v>206088237</v>
      </c>
      <c r="Q625" s="36">
        <v>0.93</v>
      </c>
      <c r="R625" s="36">
        <v>0.93</v>
      </c>
      <c r="S625" s="36">
        <v>0.91639999999999999</v>
      </c>
      <c r="T625" s="36">
        <v>0.82469999999999999</v>
      </c>
      <c r="U625" s="37">
        <v>0.91639999999999999</v>
      </c>
      <c r="V625" s="36">
        <f t="shared" si="18"/>
        <v>0</v>
      </c>
      <c r="W625" s="13">
        <f t="shared" si="19"/>
        <v>0</v>
      </c>
    </row>
    <row r="626" spans="1:23" x14ac:dyDescent="0.25">
      <c r="A626" s="45">
        <v>146904</v>
      </c>
      <c r="B626" s="13" t="s">
        <v>452</v>
      </c>
      <c r="C626" s="13" t="s">
        <v>1049</v>
      </c>
      <c r="D626" s="13">
        <v>44036.564849537041</v>
      </c>
      <c r="E626" s="13">
        <v>0</v>
      </c>
      <c r="F626" s="13">
        <v>482657682</v>
      </c>
      <c r="G626" s="34">
        <v>443771275</v>
      </c>
      <c r="H626" s="34">
        <v>480022575</v>
      </c>
      <c r="I626" s="35">
        <v>8.2000000000000003E-2</v>
      </c>
      <c r="J626" s="13">
        <v>0</v>
      </c>
      <c r="K626" s="13">
        <v>0</v>
      </c>
      <c r="L626" s="13">
        <v>0</v>
      </c>
      <c r="M626" s="13">
        <v>8.2000000000000003E-2</v>
      </c>
      <c r="N626" s="13">
        <v>2227341</v>
      </c>
      <c r="O626" s="13">
        <v>2227341</v>
      </c>
      <c r="P626" s="13">
        <v>524312921</v>
      </c>
      <c r="Q626" s="36">
        <v>0.93</v>
      </c>
      <c r="R626" s="36">
        <v>0.87749999999999995</v>
      </c>
      <c r="S626" s="36">
        <v>0.91639999999999999</v>
      </c>
      <c r="T626" s="36">
        <v>0.82469999999999999</v>
      </c>
      <c r="U626" s="37">
        <v>0.87749999999999995</v>
      </c>
      <c r="V626" s="36">
        <f t="shared" si="18"/>
        <v>0</v>
      </c>
      <c r="W626" s="13">
        <f t="shared" si="19"/>
        <v>0</v>
      </c>
    </row>
    <row r="627" spans="1:23" x14ac:dyDescent="0.25">
      <c r="A627" s="45">
        <v>146905</v>
      </c>
      <c r="B627" s="13" t="s">
        <v>451</v>
      </c>
      <c r="C627" s="13" t="s">
        <v>1049</v>
      </c>
      <c r="D627" s="13">
        <v>44036.564849537041</v>
      </c>
      <c r="E627" s="13">
        <v>0</v>
      </c>
      <c r="F627" s="13">
        <v>269631681</v>
      </c>
      <c r="G627" s="34">
        <v>275813592</v>
      </c>
      <c r="H627" s="34">
        <v>270596979</v>
      </c>
      <c r="I627" s="35">
        <v>-1.9E-2</v>
      </c>
      <c r="J627" s="13">
        <v>0</v>
      </c>
      <c r="K627" s="13">
        <v>0</v>
      </c>
      <c r="L627" s="13">
        <v>0</v>
      </c>
      <c r="M627" s="13">
        <v>-1.9E-2</v>
      </c>
      <c r="N627" s="13">
        <v>0</v>
      </c>
      <c r="O627" s="13">
        <v>0</v>
      </c>
      <c r="P627" s="13">
        <v>264531990</v>
      </c>
      <c r="Q627" s="36">
        <v>0.93</v>
      </c>
      <c r="R627" s="36">
        <v>0.93</v>
      </c>
      <c r="S627" s="36">
        <v>0.91639999999999999</v>
      </c>
      <c r="T627" s="36">
        <v>0.82469999999999999</v>
      </c>
      <c r="U627" s="37">
        <v>0.91639999999999999</v>
      </c>
      <c r="V627" s="36">
        <f t="shared" si="18"/>
        <v>0</v>
      </c>
      <c r="W627" s="13">
        <f t="shared" si="19"/>
        <v>0</v>
      </c>
    </row>
    <row r="628" spans="1:23" x14ac:dyDescent="0.25">
      <c r="A628" s="45">
        <v>146906</v>
      </c>
      <c r="B628" s="13" t="s">
        <v>450</v>
      </c>
      <c r="C628" s="13" t="s">
        <v>1049</v>
      </c>
      <c r="D628" s="13">
        <v>44043.538124999999</v>
      </c>
      <c r="E628" s="13">
        <v>0</v>
      </c>
      <c r="F628" s="13">
        <v>1005498376</v>
      </c>
      <c r="G628" s="34">
        <v>1042632258</v>
      </c>
      <c r="H628" s="34">
        <v>1063895265</v>
      </c>
      <c r="I628" s="35">
        <v>0.02</v>
      </c>
      <c r="J628" s="13">
        <v>0</v>
      </c>
      <c r="K628" s="13">
        <v>0</v>
      </c>
      <c r="L628" s="13">
        <v>0</v>
      </c>
      <c r="M628" s="13">
        <v>0.02</v>
      </c>
      <c r="N628" s="13">
        <v>0</v>
      </c>
      <c r="O628" s="13">
        <v>0</v>
      </c>
      <c r="P628" s="13">
        <v>1026004090</v>
      </c>
      <c r="Q628" s="36">
        <v>0.93</v>
      </c>
      <c r="R628" s="36">
        <v>0.93</v>
      </c>
      <c r="S628" s="36">
        <v>0.91639999999999999</v>
      </c>
      <c r="T628" s="36">
        <v>0.82469999999999999</v>
      </c>
      <c r="U628" s="37">
        <v>0.91639999999999999</v>
      </c>
      <c r="V628" s="36">
        <f t="shared" si="18"/>
        <v>0</v>
      </c>
      <c r="W628" s="13">
        <f t="shared" si="19"/>
        <v>0</v>
      </c>
    </row>
    <row r="629" spans="1:23" x14ac:dyDescent="0.25">
      <c r="A629" s="45">
        <v>147902</v>
      </c>
      <c r="B629" s="13" t="s">
        <v>447</v>
      </c>
      <c r="C629" s="13" t="s">
        <v>1049</v>
      </c>
      <c r="D629" s="13">
        <v>44039.707499999997</v>
      </c>
      <c r="E629" s="13">
        <v>0</v>
      </c>
      <c r="F629" s="13">
        <v>1248738010</v>
      </c>
      <c r="G629" s="34">
        <v>1200965911</v>
      </c>
      <c r="H629" s="34">
        <v>1253857849</v>
      </c>
      <c r="I629" s="35">
        <v>4.3999999999999997E-2</v>
      </c>
      <c r="J629" s="13">
        <v>0</v>
      </c>
      <c r="K629" s="13">
        <v>0</v>
      </c>
      <c r="L629" s="13">
        <v>0</v>
      </c>
      <c r="M629" s="13">
        <v>4.3999999999999997E-2</v>
      </c>
      <c r="N629" s="13">
        <v>0</v>
      </c>
      <c r="O629" s="13">
        <v>0</v>
      </c>
      <c r="P629" s="13">
        <v>1303733887</v>
      </c>
      <c r="Q629" s="36">
        <v>0.93</v>
      </c>
      <c r="R629" s="36">
        <v>0.91300000000000003</v>
      </c>
      <c r="S629" s="36">
        <v>0.91639999999999999</v>
      </c>
      <c r="T629" s="36">
        <v>0.82469999999999999</v>
      </c>
      <c r="U629" s="37">
        <v>0.91300000000000003</v>
      </c>
      <c r="V629" s="36">
        <f t="shared" si="18"/>
        <v>0</v>
      </c>
      <c r="W629" s="13">
        <f t="shared" si="19"/>
        <v>0</v>
      </c>
    </row>
    <row r="630" spans="1:23" x14ac:dyDescent="0.25">
      <c r="A630" s="45">
        <v>147903</v>
      </c>
      <c r="B630" s="13" t="s">
        <v>446</v>
      </c>
      <c r="C630" s="13" t="s">
        <v>1049</v>
      </c>
      <c r="D630" s="13">
        <v>44060.387256944443</v>
      </c>
      <c r="E630" s="13">
        <v>0</v>
      </c>
      <c r="F630" s="13">
        <v>453693339</v>
      </c>
      <c r="G630" s="34">
        <v>476145897</v>
      </c>
      <c r="H630" s="34">
        <v>510415093</v>
      </c>
      <c r="I630" s="35">
        <v>7.1999999999999995E-2</v>
      </c>
      <c r="J630" s="13">
        <v>0</v>
      </c>
      <c r="K630" s="13">
        <v>0</v>
      </c>
      <c r="L630" s="13">
        <v>0</v>
      </c>
      <c r="M630" s="13">
        <v>7.1999999999999995E-2</v>
      </c>
      <c r="N630" s="13">
        <v>0</v>
      </c>
      <c r="O630" s="13">
        <v>0</v>
      </c>
      <c r="P630" s="13">
        <v>486346578</v>
      </c>
      <c r="Q630" s="36">
        <v>0.93</v>
      </c>
      <c r="R630" s="36">
        <v>0.88919999999999999</v>
      </c>
      <c r="S630" s="36">
        <v>0.91639999999999999</v>
      </c>
      <c r="T630" s="36">
        <v>0.82469999999999999</v>
      </c>
      <c r="U630" s="37">
        <v>0.88919999999999999</v>
      </c>
      <c r="V630" s="36">
        <f t="shared" si="18"/>
        <v>0</v>
      </c>
      <c r="W630" s="13">
        <f t="shared" si="19"/>
        <v>0</v>
      </c>
    </row>
    <row r="631" spans="1:23" x14ac:dyDescent="0.25">
      <c r="A631" s="45">
        <v>148901</v>
      </c>
      <c r="B631" s="13" t="s">
        <v>445</v>
      </c>
      <c r="C631" s="13" t="s">
        <v>1049</v>
      </c>
      <c r="D631" s="13">
        <v>44043.63726851852</v>
      </c>
      <c r="E631" s="13">
        <v>0</v>
      </c>
      <c r="F631" s="13">
        <v>221702732</v>
      </c>
      <c r="G631" s="34">
        <v>222585065</v>
      </c>
      <c r="H631" s="34">
        <v>155089704</v>
      </c>
      <c r="I631" s="35">
        <v>-0.30299999999999999</v>
      </c>
      <c r="J631" s="13">
        <v>0</v>
      </c>
      <c r="K631" s="13">
        <v>0</v>
      </c>
      <c r="L631" s="13">
        <v>0</v>
      </c>
      <c r="M631" s="13">
        <v>-0.30299999999999999</v>
      </c>
      <c r="N631" s="13">
        <v>0</v>
      </c>
      <c r="O631" s="13">
        <v>0</v>
      </c>
      <c r="P631" s="13">
        <v>154474924</v>
      </c>
      <c r="Q631" s="36">
        <v>0.93</v>
      </c>
      <c r="R631" s="36">
        <v>0.93</v>
      </c>
      <c r="S631" s="36">
        <v>0.91639999999999999</v>
      </c>
      <c r="T631" s="36">
        <v>0.82469999999999999</v>
      </c>
      <c r="U631" s="37">
        <v>0.91639999999999999</v>
      </c>
      <c r="V631" s="36">
        <f t="shared" si="18"/>
        <v>0</v>
      </c>
      <c r="W631" s="13">
        <f t="shared" si="19"/>
        <v>0</v>
      </c>
    </row>
    <row r="632" spans="1:23" x14ac:dyDescent="0.25">
      <c r="A632" s="45">
        <v>148902</v>
      </c>
      <c r="B632" s="13" t="s">
        <v>444</v>
      </c>
      <c r="C632" s="13" t="s">
        <v>1049</v>
      </c>
      <c r="D632" s="13">
        <v>44040.736354166664</v>
      </c>
      <c r="E632" s="13">
        <v>0</v>
      </c>
      <c r="F632" s="13">
        <v>140880692</v>
      </c>
      <c r="G632" s="34">
        <v>141310582</v>
      </c>
      <c r="H632" s="34">
        <v>89631182</v>
      </c>
      <c r="I632" s="35">
        <v>-0.36599999999999999</v>
      </c>
      <c r="J632" s="13">
        <v>0</v>
      </c>
      <c r="K632" s="13">
        <v>0</v>
      </c>
      <c r="L632" s="13">
        <v>0</v>
      </c>
      <c r="M632" s="13">
        <v>-0.36599999999999999</v>
      </c>
      <c r="N632" s="13">
        <v>477771</v>
      </c>
      <c r="O632" s="13">
        <v>477771</v>
      </c>
      <c r="P632" s="13">
        <v>89836280</v>
      </c>
      <c r="Q632" s="36">
        <v>0.93</v>
      </c>
      <c r="R632" s="36">
        <v>0.93</v>
      </c>
      <c r="S632" s="36">
        <v>0.91639999999999999</v>
      </c>
      <c r="T632" s="36">
        <v>0.82469999999999999</v>
      </c>
      <c r="U632" s="37">
        <v>0.91639999999999999</v>
      </c>
      <c r="V632" s="36">
        <f t="shared" si="18"/>
        <v>0</v>
      </c>
      <c r="W632" s="13">
        <f t="shared" si="19"/>
        <v>0</v>
      </c>
    </row>
    <row r="633" spans="1:23" x14ac:dyDescent="0.25">
      <c r="A633" s="45">
        <v>148905</v>
      </c>
      <c r="B633" s="13" t="s">
        <v>443</v>
      </c>
      <c r="C633" s="13" t="s">
        <v>1049</v>
      </c>
      <c r="D633" s="13">
        <v>44040.736238425925</v>
      </c>
      <c r="E633" s="13">
        <v>0</v>
      </c>
      <c r="F633" s="13">
        <v>83298541</v>
      </c>
      <c r="G633" s="34">
        <v>83692709</v>
      </c>
      <c r="H633" s="34">
        <v>55212146</v>
      </c>
      <c r="I633" s="35">
        <v>-0.34</v>
      </c>
      <c r="J633" s="13">
        <v>0</v>
      </c>
      <c r="K633" s="13">
        <v>0</v>
      </c>
      <c r="L633" s="13">
        <v>0</v>
      </c>
      <c r="M633" s="13">
        <v>-0.34</v>
      </c>
      <c r="N633" s="13">
        <v>402847</v>
      </c>
      <c r="O633" s="13">
        <v>402847</v>
      </c>
      <c r="P633" s="13">
        <v>55354960</v>
      </c>
      <c r="Q633" s="36">
        <v>0.93</v>
      </c>
      <c r="R633" s="36">
        <v>0.93</v>
      </c>
      <c r="S633" s="36">
        <v>0.91639999999999999</v>
      </c>
      <c r="T633" s="36">
        <v>0.82469999999999999</v>
      </c>
      <c r="U633" s="37">
        <v>0.91639999999999999</v>
      </c>
      <c r="V633" s="36">
        <f t="shared" si="18"/>
        <v>0</v>
      </c>
      <c r="W633" s="13">
        <f t="shared" si="19"/>
        <v>0</v>
      </c>
    </row>
    <row r="634" spans="1:23" x14ac:dyDescent="0.25">
      <c r="A634" s="45">
        <v>149901</v>
      </c>
      <c r="B634" s="13" t="s">
        <v>442</v>
      </c>
      <c r="C634" s="13" t="s">
        <v>1049</v>
      </c>
      <c r="D634" s="13">
        <v>44044.497557870367</v>
      </c>
      <c r="E634" s="13">
        <v>39714958</v>
      </c>
      <c r="F634" s="13">
        <v>798639081</v>
      </c>
      <c r="G634" s="34">
        <v>758926687</v>
      </c>
      <c r="H634" s="34">
        <v>826353380</v>
      </c>
      <c r="I634" s="35">
        <v>8.8999999999999996E-2</v>
      </c>
      <c r="J634" s="13">
        <v>0</v>
      </c>
      <c r="K634" s="13">
        <v>0</v>
      </c>
      <c r="L634" s="13">
        <v>0</v>
      </c>
      <c r="M634" s="13">
        <v>8.8999999999999996E-2</v>
      </c>
      <c r="N634" s="13">
        <v>11001698</v>
      </c>
      <c r="O634" s="13">
        <v>-28713260</v>
      </c>
      <c r="P634" s="13">
        <v>837352286</v>
      </c>
      <c r="Q634" s="36">
        <v>0.93</v>
      </c>
      <c r="R634" s="36">
        <v>0.90910000000000002</v>
      </c>
      <c r="S634" s="36">
        <v>0.91639999999999999</v>
      </c>
      <c r="T634" s="36">
        <v>0.82469999999999999</v>
      </c>
      <c r="U634" s="37">
        <v>0.90910000000000002</v>
      </c>
      <c r="V634" s="36">
        <f t="shared" si="18"/>
        <v>0</v>
      </c>
      <c r="W634" s="13">
        <f t="shared" si="19"/>
        <v>0</v>
      </c>
    </row>
    <row r="635" spans="1:23" x14ac:dyDescent="0.25">
      <c r="A635" s="45">
        <v>149902</v>
      </c>
      <c r="B635" s="13" t="s">
        <v>441</v>
      </c>
      <c r="C635" s="13" t="s">
        <v>1049</v>
      </c>
      <c r="D635" s="13">
        <v>44040.735763888886</v>
      </c>
      <c r="E635" s="13">
        <v>16428838</v>
      </c>
      <c r="F635" s="13">
        <v>2074596116</v>
      </c>
      <c r="G635" s="34">
        <v>2058399285</v>
      </c>
      <c r="H635" s="34">
        <v>2202338449</v>
      </c>
      <c r="I635" s="35">
        <v>7.0000000000000007E-2</v>
      </c>
      <c r="J635" s="13">
        <v>0</v>
      </c>
      <c r="K635" s="13">
        <v>0</v>
      </c>
      <c r="L635" s="13">
        <v>0</v>
      </c>
      <c r="M635" s="13">
        <v>7.0000000000000007E-2</v>
      </c>
      <c r="N635" s="13">
        <v>17400783</v>
      </c>
      <c r="O635" s="13">
        <v>971945</v>
      </c>
      <c r="P635" s="13">
        <v>2219491001</v>
      </c>
      <c r="Q635" s="36">
        <v>0.93</v>
      </c>
      <c r="R635" s="36">
        <v>0.89100000000000001</v>
      </c>
      <c r="S635" s="36">
        <v>0.91639999999999999</v>
      </c>
      <c r="T635" s="36">
        <v>0.82469999999999999</v>
      </c>
      <c r="U635" s="37">
        <v>0.89100000000000001</v>
      </c>
      <c r="V635" s="36">
        <f t="shared" si="18"/>
        <v>0</v>
      </c>
      <c r="W635" s="13">
        <f t="shared" si="19"/>
        <v>0</v>
      </c>
    </row>
    <row r="636" spans="1:23" x14ac:dyDescent="0.25">
      <c r="A636" s="45">
        <v>150901</v>
      </c>
      <c r="B636" s="13" t="s">
        <v>440</v>
      </c>
      <c r="C636" s="13" t="s">
        <v>1049</v>
      </c>
      <c r="D636" s="13">
        <v>44042.550416666665</v>
      </c>
      <c r="E636" s="13">
        <v>158573668</v>
      </c>
      <c r="F636" s="13">
        <v>4080935345</v>
      </c>
      <c r="G636" s="34">
        <v>4246783782</v>
      </c>
      <c r="H636" s="34">
        <v>4642951271</v>
      </c>
      <c r="I636" s="35">
        <v>9.2999999999999999E-2</v>
      </c>
      <c r="J636" s="13">
        <v>0</v>
      </c>
      <c r="K636" s="13">
        <v>0</v>
      </c>
      <c r="L636" s="13">
        <v>0</v>
      </c>
      <c r="M636" s="13">
        <v>9.2999999999999999E-2</v>
      </c>
      <c r="N636" s="13">
        <v>173218155</v>
      </c>
      <c r="O636" s="13">
        <v>14644487</v>
      </c>
      <c r="P636" s="13">
        <v>4461483126</v>
      </c>
      <c r="Q636" s="36">
        <v>0.93</v>
      </c>
      <c r="R636" s="36">
        <v>0.87190000000000001</v>
      </c>
      <c r="S636" s="36">
        <v>0.91639999999999999</v>
      </c>
      <c r="T636" s="36">
        <v>0.82469999999999999</v>
      </c>
      <c r="U636" s="37">
        <v>0.87190000000000001</v>
      </c>
      <c r="V636" s="36">
        <f t="shared" si="18"/>
        <v>0</v>
      </c>
      <c r="W636" s="13">
        <f t="shared" si="19"/>
        <v>0</v>
      </c>
    </row>
    <row r="637" spans="1:23" x14ac:dyDescent="0.25">
      <c r="A637" s="45">
        <v>152901</v>
      </c>
      <c r="B637" s="13" t="s">
        <v>439</v>
      </c>
      <c r="C637" s="13" t="s">
        <v>1049</v>
      </c>
      <c r="D637" s="13">
        <v>44041.719305555554</v>
      </c>
      <c r="E637" s="13">
        <v>0</v>
      </c>
      <c r="F637" s="13">
        <v>11368085134</v>
      </c>
      <c r="G637" s="34">
        <v>11772903125</v>
      </c>
      <c r="H637" s="34">
        <v>12154739714</v>
      </c>
      <c r="I637" s="35">
        <v>3.2000000000000001E-2</v>
      </c>
      <c r="J637" s="13">
        <v>0</v>
      </c>
      <c r="K637" s="13">
        <v>0</v>
      </c>
      <c r="L637" s="13">
        <v>0</v>
      </c>
      <c r="M637" s="13">
        <v>3.2000000000000001E-2</v>
      </c>
      <c r="N637" s="13">
        <v>0</v>
      </c>
      <c r="O637" s="13">
        <v>0</v>
      </c>
      <c r="P637" s="13">
        <v>11736792054</v>
      </c>
      <c r="Q637" s="36">
        <v>0.93</v>
      </c>
      <c r="R637" s="36">
        <v>0.92330000000000001</v>
      </c>
      <c r="S637" s="36">
        <v>0.91639999999999999</v>
      </c>
      <c r="T637" s="36">
        <v>0.82469999999999999</v>
      </c>
      <c r="U637" s="37">
        <v>0.91639999999999999</v>
      </c>
      <c r="V637" s="36">
        <f t="shared" si="18"/>
        <v>0</v>
      </c>
      <c r="W637" s="13">
        <f t="shared" si="19"/>
        <v>0</v>
      </c>
    </row>
    <row r="638" spans="1:23" x14ac:dyDescent="0.25">
      <c r="A638" s="45">
        <v>152902</v>
      </c>
      <c r="B638" s="13" t="s">
        <v>438</v>
      </c>
      <c r="C638" s="13" t="s">
        <v>1049</v>
      </c>
      <c r="D638" s="13">
        <v>44043.305833333332</v>
      </c>
      <c r="E638" s="13">
        <v>0</v>
      </c>
      <c r="F638" s="13">
        <v>432227623</v>
      </c>
      <c r="G638" s="34">
        <v>389997739</v>
      </c>
      <c r="H638" s="34">
        <v>432908732</v>
      </c>
      <c r="I638" s="35">
        <v>0.11</v>
      </c>
      <c r="J638" s="13">
        <v>0</v>
      </c>
      <c r="K638" s="13">
        <v>0</v>
      </c>
      <c r="L638" s="13">
        <v>0</v>
      </c>
      <c r="M638" s="13">
        <v>0.11</v>
      </c>
      <c r="N638" s="13">
        <v>0</v>
      </c>
      <c r="O638" s="13">
        <v>0</v>
      </c>
      <c r="P638" s="13">
        <v>479785121</v>
      </c>
      <c r="Q638" s="36">
        <v>0.93</v>
      </c>
      <c r="R638" s="36">
        <v>0.85870000000000002</v>
      </c>
      <c r="S638" s="36">
        <v>0.91639999999999999</v>
      </c>
      <c r="T638" s="36">
        <v>0.82469999999999999</v>
      </c>
      <c r="U638" s="37">
        <v>0.85870000000000002</v>
      </c>
      <c r="V638" s="36">
        <f t="shared" si="18"/>
        <v>0</v>
      </c>
      <c r="W638" s="13">
        <f t="shared" si="19"/>
        <v>0</v>
      </c>
    </row>
    <row r="639" spans="1:23" x14ac:dyDescent="0.25">
      <c r="A639" s="45">
        <v>152903</v>
      </c>
      <c r="B639" s="13" t="s">
        <v>437</v>
      </c>
      <c r="C639" s="13" t="s">
        <v>1049</v>
      </c>
      <c r="D639" s="13">
        <v>44040.735763888886</v>
      </c>
      <c r="E639" s="13">
        <v>0</v>
      </c>
      <c r="F639" s="13">
        <v>417077043</v>
      </c>
      <c r="G639" s="34">
        <v>441077377</v>
      </c>
      <c r="H639" s="34">
        <v>483312140</v>
      </c>
      <c r="I639" s="35">
        <v>9.6000000000000002E-2</v>
      </c>
      <c r="J639" s="13">
        <v>0</v>
      </c>
      <c r="K639" s="13">
        <v>0</v>
      </c>
      <c r="L639" s="13">
        <v>0</v>
      </c>
      <c r="M639" s="13">
        <v>9.6000000000000002E-2</v>
      </c>
      <c r="N639" s="13">
        <v>0</v>
      </c>
      <c r="O639" s="13">
        <v>0</v>
      </c>
      <c r="P639" s="13">
        <v>457013687</v>
      </c>
      <c r="Q639" s="36">
        <v>0.93</v>
      </c>
      <c r="R639" s="36">
        <v>0.86990000000000001</v>
      </c>
      <c r="S639" s="36">
        <v>0.91639999999999999</v>
      </c>
      <c r="T639" s="36">
        <v>0.82469999999999999</v>
      </c>
      <c r="U639" s="37">
        <v>0.86990000000000001</v>
      </c>
      <c r="V639" s="36">
        <f t="shared" si="18"/>
        <v>0</v>
      </c>
      <c r="W639" s="13">
        <f t="shared" si="19"/>
        <v>0</v>
      </c>
    </row>
    <row r="640" spans="1:23" x14ac:dyDescent="0.25">
      <c r="A640" s="45">
        <v>152906</v>
      </c>
      <c r="B640" s="13" t="s">
        <v>436</v>
      </c>
      <c r="C640" s="13" t="s">
        <v>1049</v>
      </c>
      <c r="D640" s="13">
        <v>44041.719305555554</v>
      </c>
      <c r="E640" s="13">
        <v>0</v>
      </c>
      <c r="F640" s="13">
        <v>3460732823</v>
      </c>
      <c r="G640" s="34">
        <v>3523064724</v>
      </c>
      <c r="H640" s="34">
        <v>3892844450</v>
      </c>
      <c r="I640" s="35">
        <v>0.105</v>
      </c>
      <c r="J640" s="13">
        <v>0</v>
      </c>
      <c r="K640" s="13">
        <v>0</v>
      </c>
      <c r="L640" s="13">
        <v>0</v>
      </c>
      <c r="M640" s="13">
        <v>0.105</v>
      </c>
      <c r="N640" s="13">
        <v>0</v>
      </c>
      <c r="O640" s="13">
        <v>0</v>
      </c>
      <c r="P640" s="13">
        <v>3823970213</v>
      </c>
      <c r="Q640" s="36">
        <v>0.93</v>
      </c>
      <c r="R640" s="36">
        <v>0.86270000000000002</v>
      </c>
      <c r="S640" s="36">
        <v>0.91639999999999999</v>
      </c>
      <c r="T640" s="36">
        <v>0.82469999999999999</v>
      </c>
      <c r="U640" s="37">
        <v>0.86270000000000002</v>
      </c>
      <c r="V640" s="36">
        <f t="shared" si="18"/>
        <v>0</v>
      </c>
      <c r="W640" s="13">
        <f t="shared" si="19"/>
        <v>0</v>
      </c>
    </row>
    <row r="641" spans="1:23" x14ac:dyDescent="0.25">
      <c r="A641" s="45">
        <v>152907</v>
      </c>
      <c r="B641" s="13" t="s">
        <v>435</v>
      </c>
      <c r="C641" s="13" t="s">
        <v>1049</v>
      </c>
      <c r="D641" s="13">
        <v>44040.404618055552</v>
      </c>
      <c r="E641" s="13">
        <v>0</v>
      </c>
      <c r="F641" s="13">
        <v>4447102711</v>
      </c>
      <c r="G641" s="34">
        <v>4491221840</v>
      </c>
      <c r="H641" s="34">
        <v>4819233785</v>
      </c>
      <c r="I641" s="35">
        <v>7.2999999999999995E-2</v>
      </c>
      <c r="J641" s="13">
        <v>0</v>
      </c>
      <c r="K641" s="13">
        <v>0</v>
      </c>
      <c r="L641" s="13">
        <v>0</v>
      </c>
      <c r="M641" s="13">
        <v>7.2999999999999995E-2</v>
      </c>
      <c r="N641" s="13">
        <v>0</v>
      </c>
      <c r="O641" s="13">
        <v>0</v>
      </c>
      <c r="P641" s="13">
        <v>4771892459</v>
      </c>
      <c r="Q641" s="36">
        <v>0.93</v>
      </c>
      <c r="R641" s="36">
        <v>0.88829999999999998</v>
      </c>
      <c r="S641" s="36">
        <v>0.91639999999999999</v>
      </c>
      <c r="T641" s="36">
        <v>0.82469999999999999</v>
      </c>
      <c r="U641" s="37">
        <v>0.88829999999999998</v>
      </c>
      <c r="V641" s="36">
        <f t="shared" si="18"/>
        <v>0</v>
      </c>
      <c r="W641" s="13">
        <f t="shared" si="19"/>
        <v>0</v>
      </c>
    </row>
    <row r="642" spans="1:23" x14ac:dyDescent="0.25">
      <c r="A642" s="45">
        <v>152908</v>
      </c>
      <c r="B642" s="13" t="s">
        <v>434</v>
      </c>
      <c r="C642" s="13" t="s">
        <v>1049</v>
      </c>
      <c r="D642" s="13">
        <v>44040.735763888886</v>
      </c>
      <c r="E642" s="13">
        <v>0</v>
      </c>
      <c r="F642" s="13">
        <v>259373486</v>
      </c>
      <c r="G642" s="34">
        <v>273005200</v>
      </c>
      <c r="H642" s="34">
        <v>282250188</v>
      </c>
      <c r="I642" s="35">
        <v>3.4000000000000002E-2</v>
      </c>
      <c r="J642" s="13">
        <v>0</v>
      </c>
      <c r="K642" s="13">
        <v>0</v>
      </c>
      <c r="L642" s="13">
        <v>0</v>
      </c>
      <c r="M642" s="13">
        <v>3.4000000000000002E-2</v>
      </c>
      <c r="N642" s="13">
        <v>0</v>
      </c>
      <c r="O642" s="13">
        <v>0</v>
      </c>
      <c r="P642" s="13">
        <v>268156853</v>
      </c>
      <c r="Q642" s="36">
        <v>0.93</v>
      </c>
      <c r="R642" s="36">
        <v>0.92200000000000004</v>
      </c>
      <c r="S642" s="36">
        <v>0.91639999999999999</v>
      </c>
      <c r="T642" s="36">
        <v>0.82469999999999999</v>
      </c>
      <c r="U642" s="37">
        <v>0.91639999999999999</v>
      </c>
      <c r="V642" s="36">
        <f t="shared" ref="V642:V705" si="20">MIN(R642,S642)-U642</f>
        <v>0</v>
      </c>
      <c r="W642" s="13">
        <f t="shared" ref="W642:W705" si="21">V642*(P642/100)</f>
        <v>0</v>
      </c>
    </row>
    <row r="643" spans="1:23" x14ac:dyDescent="0.25">
      <c r="A643" s="45">
        <v>152909</v>
      </c>
      <c r="B643" s="13" t="s">
        <v>433</v>
      </c>
      <c r="C643" s="13" t="s">
        <v>1049</v>
      </c>
      <c r="D643" s="13">
        <v>44043.305833333332</v>
      </c>
      <c r="E643" s="13">
        <v>0</v>
      </c>
      <c r="F643" s="13">
        <v>368025440</v>
      </c>
      <c r="G643" s="34">
        <v>380470153</v>
      </c>
      <c r="H643" s="34">
        <v>399139297</v>
      </c>
      <c r="I643" s="35">
        <v>4.9000000000000002E-2</v>
      </c>
      <c r="J643" s="13">
        <v>0</v>
      </c>
      <c r="K643" s="13">
        <v>0</v>
      </c>
      <c r="L643" s="13">
        <v>0</v>
      </c>
      <c r="M643" s="13">
        <v>4.9000000000000002E-2</v>
      </c>
      <c r="N643" s="13">
        <v>0</v>
      </c>
      <c r="O643" s="13">
        <v>0</v>
      </c>
      <c r="P643" s="13">
        <v>386083939</v>
      </c>
      <c r="Q643" s="36">
        <v>0.93</v>
      </c>
      <c r="R643" s="36">
        <v>0.90859999999999996</v>
      </c>
      <c r="S643" s="36">
        <v>0.91639999999999999</v>
      </c>
      <c r="T643" s="36">
        <v>0.82469999999999999</v>
      </c>
      <c r="U643" s="37">
        <v>0.90859999999999996</v>
      </c>
      <c r="V643" s="36">
        <f t="shared" si="20"/>
        <v>0</v>
      </c>
      <c r="W643" s="13">
        <f t="shared" si="21"/>
        <v>0</v>
      </c>
    </row>
    <row r="644" spans="1:23" x14ac:dyDescent="0.25">
      <c r="A644" s="45">
        <v>152910</v>
      </c>
      <c r="B644" s="13" t="s">
        <v>432</v>
      </c>
      <c r="C644" s="13" t="s">
        <v>1049</v>
      </c>
      <c r="D644" s="13">
        <v>44039.707499999997</v>
      </c>
      <c r="E644" s="13">
        <v>0</v>
      </c>
      <c r="F644" s="13">
        <v>296197097</v>
      </c>
      <c r="G644" s="34">
        <v>310129079</v>
      </c>
      <c r="H644" s="34">
        <v>319893493</v>
      </c>
      <c r="I644" s="35">
        <v>3.1E-2</v>
      </c>
      <c r="J644" s="13">
        <v>0</v>
      </c>
      <c r="K644" s="13">
        <v>0</v>
      </c>
      <c r="L644" s="13">
        <v>0</v>
      </c>
      <c r="M644" s="13">
        <v>3.1E-2</v>
      </c>
      <c r="N644" s="13">
        <v>0</v>
      </c>
      <c r="O644" s="13">
        <v>0</v>
      </c>
      <c r="P644" s="13">
        <v>305522863</v>
      </c>
      <c r="Q644" s="36">
        <v>0.93</v>
      </c>
      <c r="R644" s="36">
        <v>0.92410000000000003</v>
      </c>
      <c r="S644" s="36">
        <v>0.91639999999999999</v>
      </c>
      <c r="T644" s="36">
        <v>0.82469999999999999</v>
      </c>
      <c r="U644" s="37">
        <v>0.91639999999999999</v>
      </c>
      <c r="V644" s="36">
        <f t="shared" si="20"/>
        <v>0</v>
      </c>
      <c r="W644" s="13">
        <f t="shared" si="21"/>
        <v>0</v>
      </c>
    </row>
    <row r="645" spans="1:23" x14ac:dyDescent="0.25">
      <c r="A645" s="45">
        <v>153903</v>
      </c>
      <c r="B645" s="13" t="s">
        <v>431</v>
      </c>
      <c r="C645" s="13" t="s">
        <v>1049</v>
      </c>
      <c r="D645" s="13">
        <v>44043.305833333332</v>
      </c>
      <c r="E645" s="13">
        <v>0</v>
      </c>
      <c r="F645" s="13">
        <v>120960173</v>
      </c>
      <c r="G645" s="34">
        <v>118620825</v>
      </c>
      <c r="H645" s="34">
        <v>104394548</v>
      </c>
      <c r="I645" s="35">
        <v>-0.12</v>
      </c>
      <c r="J645" s="13">
        <v>0</v>
      </c>
      <c r="K645" s="13">
        <v>0</v>
      </c>
      <c r="L645" s="13">
        <v>0</v>
      </c>
      <c r="M645" s="13">
        <v>-0.12</v>
      </c>
      <c r="N645" s="13">
        <v>0</v>
      </c>
      <c r="O645" s="13">
        <v>0</v>
      </c>
      <c r="P645" s="13">
        <v>106453336</v>
      </c>
      <c r="Q645" s="36">
        <v>0.93</v>
      </c>
      <c r="R645" s="36">
        <v>0.93</v>
      </c>
      <c r="S645" s="36">
        <v>0.91639999999999999</v>
      </c>
      <c r="T645" s="36">
        <v>0.82469999999999999</v>
      </c>
      <c r="U645" s="37">
        <v>0.91639999999999999</v>
      </c>
      <c r="V645" s="36">
        <f t="shared" si="20"/>
        <v>0</v>
      </c>
      <c r="W645" s="13">
        <f t="shared" si="21"/>
        <v>0</v>
      </c>
    </row>
    <row r="646" spans="1:23" x14ac:dyDescent="0.25">
      <c r="A646" s="45">
        <v>153904</v>
      </c>
      <c r="B646" s="13" t="s">
        <v>430</v>
      </c>
      <c r="C646" s="13" t="s">
        <v>1049</v>
      </c>
      <c r="D646" s="13">
        <v>44043.305833333332</v>
      </c>
      <c r="E646" s="13">
        <v>0</v>
      </c>
      <c r="F646" s="13">
        <v>173421880</v>
      </c>
      <c r="G646" s="34">
        <v>167019640</v>
      </c>
      <c r="H646" s="34">
        <v>174661765</v>
      </c>
      <c r="I646" s="35">
        <v>4.5999999999999999E-2</v>
      </c>
      <c r="J646" s="13">
        <v>0</v>
      </c>
      <c r="K646" s="13">
        <v>0</v>
      </c>
      <c r="L646" s="13">
        <v>0</v>
      </c>
      <c r="M646" s="13">
        <v>4.5999999999999999E-2</v>
      </c>
      <c r="N646" s="13">
        <v>0</v>
      </c>
      <c r="O646" s="13">
        <v>0</v>
      </c>
      <c r="P646" s="13">
        <v>181356945</v>
      </c>
      <c r="Q646" s="36">
        <v>0.93</v>
      </c>
      <c r="R646" s="36">
        <v>0.91149999999999998</v>
      </c>
      <c r="S646" s="36">
        <v>0.91639999999999999</v>
      </c>
      <c r="T646" s="36">
        <v>0.82469999999999999</v>
      </c>
      <c r="U646" s="37">
        <v>0.91149999999999998</v>
      </c>
      <c r="V646" s="36">
        <f t="shared" si="20"/>
        <v>0</v>
      </c>
      <c r="W646" s="13">
        <f t="shared" si="21"/>
        <v>0</v>
      </c>
    </row>
    <row r="647" spans="1:23" x14ac:dyDescent="0.25">
      <c r="A647" s="45">
        <v>153905</v>
      </c>
      <c r="B647" s="13" t="s">
        <v>429</v>
      </c>
      <c r="C647" s="13" t="s">
        <v>1049</v>
      </c>
      <c r="D647" s="13">
        <v>44043.305833333332</v>
      </c>
      <c r="E647" s="13">
        <v>0</v>
      </c>
      <c r="F647" s="13">
        <v>114749306</v>
      </c>
      <c r="G647" s="34">
        <v>118664140</v>
      </c>
      <c r="H647" s="34">
        <v>129213680</v>
      </c>
      <c r="I647" s="35">
        <v>8.8999999999999996E-2</v>
      </c>
      <c r="J647" s="13">
        <v>0</v>
      </c>
      <c r="K647" s="13">
        <v>0</v>
      </c>
      <c r="L647" s="13">
        <v>0</v>
      </c>
      <c r="M647" s="13">
        <v>8.8999999999999996E-2</v>
      </c>
      <c r="N647" s="13">
        <v>0</v>
      </c>
      <c r="O647" s="13">
        <v>0</v>
      </c>
      <c r="P647" s="13">
        <v>124950807</v>
      </c>
      <c r="Q647" s="36">
        <v>0.93</v>
      </c>
      <c r="R647" s="36">
        <v>0.87539999999999996</v>
      </c>
      <c r="S647" s="36">
        <v>0.91639999999999999</v>
      </c>
      <c r="T647" s="36">
        <v>0.82469999999999999</v>
      </c>
      <c r="U647" s="37">
        <v>0.87539999999999996</v>
      </c>
      <c r="V647" s="36">
        <f t="shared" si="20"/>
        <v>0</v>
      </c>
      <c r="W647" s="13">
        <f t="shared" si="21"/>
        <v>0</v>
      </c>
    </row>
    <row r="648" spans="1:23" x14ac:dyDescent="0.25">
      <c r="A648" s="45">
        <v>154901</v>
      </c>
      <c r="B648" s="13" t="s">
        <v>427</v>
      </c>
      <c r="C648" s="13" t="s">
        <v>1049</v>
      </c>
      <c r="D648" s="13">
        <v>44060.387013888889</v>
      </c>
      <c r="E648" s="13">
        <v>0</v>
      </c>
      <c r="F648" s="13">
        <v>839062509</v>
      </c>
      <c r="G648" s="34">
        <v>879578947</v>
      </c>
      <c r="H648" s="34">
        <v>946671892</v>
      </c>
      <c r="I648" s="35">
        <v>7.5999999999999998E-2</v>
      </c>
      <c r="J648" s="13">
        <v>0</v>
      </c>
      <c r="K648" s="13">
        <v>0</v>
      </c>
      <c r="L648" s="13">
        <v>0</v>
      </c>
      <c r="M648" s="13">
        <v>7.5999999999999998E-2</v>
      </c>
      <c r="N648" s="13">
        <v>0</v>
      </c>
      <c r="O648" s="13">
        <v>0</v>
      </c>
      <c r="P648" s="13">
        <v>903064922</v>
      </c>
      <c r="Q648" s="36">
        <v>0.93</v>
      </c>
      <c r="R648" s="36">
        <v>0.88560000000000005</v>
      </c>
      <c r="S648" s="36">
        <v>0.91639999999999999</v>
      </c>
      <c r="T648" s="36">
        <v>0.82469999999999999</v>
      </c>
      <c r="U648" s="37">
        <v>0.88560000000000005</v>
      </c>
      <c r="V648" s="36">
        <f t="shared" si="20"/>
        <v>0</v>
      </c>
      <c r="W648" s="13">
        <f t="shared" si="21"/>
        <v>0</v>
      </c>
    </row>
    <row r="649" spans="1:23" x14ac:dyDescent="0.25">
      <c r="A649" s="45">
        <v>154903</v>
      </c>
      <c r="B649" s="13" t="s">
        <v>426</v>
      </c>
      <c r="C649" s="13" t="s">
        <v>1049</v>
      </c>
      <c r="D649" s="13">
        <v>44036.564849537041</v>
      </c>
      <c r="E649" s="13">
        <v>0</v>
      </c>
      <c r="F649" s="13">
        <v>318527099</v>
      </c>
      <c r="G649" s="34">
        <v>324232913</v>
      </c>
      <c r="H649" s="34">
        <v>276400761</v>
      </c>
      <c r="I649" s="35">
        <v>-0.14799999999999999</v>
      </c>
      <c r="J649" s="13">
        <v>0</v>
      </c>
      <c r="K649" s="13">
        <v>0</v>
      </c>
      <c r="L649" s="13">
        <v>0</v>
      </c>
      <c r="M649" s="13">
        <v>-0.14799999999999999</v>
      </c>
      <c r="N649" s="13">
        <v>0</v>
      </c>
      <c r="O649" s="13">
        <v>0</v>
      </c>
      <c r="P649" s="13">
        <v>271536692</v>
      </c>
      <c r="Q649" s="36">
        <v>0.93</v>
      </c>
      <c r="R649" s="36">
        <v>0.93</v>
      </c>
      <c r="S649" s="36">
        <v>0.91639999999999999</v>
      </c>
      <c r="T649" s="36">
        <v>0.82469999999999999</v>
      </c>
      <c r="U649" s="37">
        <v>0.91639999999999999</v>
      </c>
      <c r="V649" s="36">
        <f t="shared" si="20"/>
        <v>0</v>
      </c>
      <c r="W649" s="13">
        <f t="shared" si="21"/>
        <v>0</v>
      </c>
    </row>
    <row r="650" spans="1:23" x14ac:dyDescent="0.25">
      <c r="A650" s="45">
        <v>155901</v>
      </c>
      <c r="B650" s="13" t="s">
        <v>425</v>
      </c>
      <c r="C650" s="13" t="s">
        <v>1049</v>
      </c>
      <c r="D650" s="13">
        <v>44041.719305555554</v>
      </c>
      <c r="E650" s="13">
        <v>21511900</v>
      </c>
      <c r="F650" s="13">
        <v>645082905</v>
      </c>
      <c r="G650" s="34">
        <v>658047215</v>
      </c>
      <c r="H650" s="34">
        <v>671830080</v>
      </c>
      <c r="I650" s="35">
        <v>2.1000000000000001E-2</v>
      </c>
      <c r="J650" s="13">
        <v>0</v>
      </c>
      <c r="K650" s="13">
        <v>0</v>
      </c>
      <c r="L650" s="13">
        <v>0</v>
      </c>
      <c r="M650" s="13">
        <v>2.1000000000000001E-2</v>
      </c>
      <c r="N650" s="13">
        <v>21426640</v>
      </c>
      <c r="O650" s="13">
        <v>-85260</v>
      </c>
      <c r="P650" s="13">
        <v>658058402</v>
      </c>
      <c r="Q650" s="36">
        <v>0.93</v>
      </c>
      <c r="R650" s="36">
        <v>0.93</v>
      </c>
      <c r="S650" s="36">
        <v>0.91639999999999999</v>
      </c>
      <c r="T650" s="36">
        <v>0.82469999999999999</v>
      </c>
      <c r="U650" s="37">
        <v>0.91639999999999999</v>
      </c>
      <c r="V650" s="36">
        <f t="shared" si="20"/>
        <v>0</v>
      </c>
      <c r="W650" s="13">
        <f t="shared" si="21"/>
        <v>0</v>
      </c>
    </row>
    <row r="651" spans="1:23" x14ac:dyDescent="0.25">
      <c r="A651" s="45">
        <v>157901</v>
      </c>
      <c r="B651" s="13" t="s">
        <v>422</v>
      </c>
      <c r="C651" s="13" t="s">
        <v>1049</v>
      </c>
      <c r="D651" s="13">
        <v>44041.719305555554</v>
      </c>
      <c r="E651" s="13">
        <v>0</v>
      </c>
      <c r="F651" s="13">
        <v>441553249</v>
      </c>
      <c r="G651" s="34">
        <v>467248146</v>
      </c>
      <c r="H651" s="34">
        <v>508127155</v>
      </c>
      <c r="I651" s="35">
        <v>8.6999999999999994E-2</v>
      </c>
      <c r="J651" s="13">
        <v>0</v>
      </c>
      <c r="K651" s="13">
        <v>0</v>
      </c>
      <c r="L651" s="13">
        <v>0</v>
      </c>
      <c r="M651" s="13">
        <v>8.6999999999999994E-2</v>
      </c>
      <c r="N651" s="13">
        <v>0</v>
      </c>
      <c r="O651" s="13">
        <v>0</v>
      </c>
      <c r="P651" s="13">
        <v>480184241</v>
      </c>
      <c r="Q651" s="36">
        <v>0.93</v>
      </c>
      <c r="R651" s="36">
        <v>0.87649999999999995</v>
      </c>
      <c r="S651" s="36">
        <v>0.91639999999999999</v>
      </c>
      <c r="T651" s="36">
        <v>0.82469999999999999</v>
      </c>
      <c r="U651" s="37">
        <v>0.87649999999999995</v>
      </c>
      <c r="V651" s="36">
        <f t="shared" si="20"/>
        <v>0</v>
      </c>
      <c r="W651" s="13">
        <f t="shared" si="21"/>
        <v>0</v>
      </c>
    </row>
    <row r="652" spans="1:23" x14ac:dyDescent="0.25">
      <c r="A652" s="45">
        <v>158901</v>
      </c>
      <c r="B652" s="13" t="s">
        <v>421</v>
      </c>
      <c r="C652" s="13" t="s">
        <v>1049</v>
      </c>
      <c r="D652" s="13">
        <v>44040.735763888886</v>
      </c>
      <c r="E652" s="13">
        <v>0</v>
      </c>
      <c r="F652" s="13">
        <v>1378417470</v>
      </c>
      <c r="G652" s="34">
        <v>1376160945</v>
      </c>
      <c r="H652" s="34">
        <v>1459850864</v>
      </c>
      <c r="I652" s="35">
        <v>6.0999999999999999E-2</v>
      </c>
      <c r="J652" s="13">
        <v>0</v>
      </c>
      <c r="K652" s="13">
        <v>0</v>
      </c>
      <c r="L652" s="13">
        <v>0</v>
      </c>
      <c r="M652" s="13">
        <v>6.0999999999999999E-2</v>
      </c>
      <c r="N652" s="13">
        <v>0</v>
      </c>
      <c r="O652" s="13">
        <v>0</v>
      </c>
      <c r="P652" s="13">
        <v>1462244617</v>
      </c>
      <c r="Q652" s="36">
        <v>0.93</v>
      </c>
      <c r="R652" s="36">
        <v>0.89859999999999995</v>
      </c>
      <c r="S652" s="36">
        <v>0.91639999999999999</v>
      </c>
      <c r="T652" s="36">
        <v>0.82469999999999999</v>
      </c>
      <c r="U652" s="37">
        <v>0.89859999999999995</v>
      </c>
      <c r="V652" s="36">
        <f t="shared" si="20"/>
        <v>0</v>
      </c>
      <c r="W652" s="13">
        <f t="shared" si="21"/>
        <v>0</v>
      </c>
    </row>
    <row r="653" spans="1:23" x14ac:dyDescent="0.25">
      <c r="A653" s="45">
        <v>158902</v>
      </c>
      <c r="B653" s="13" t="s">
        <v>420</v>
      </c>
      <c r="C653" s="13" t="s">
        <v>1049</v>
      </c>
      <c r="D653" s="13">
        <v>44039.359756944446</v>
      </c>
      <c r="E653" s="13">
        <v>19150524</v>
      </c>
      <c r="F653" s="13">
        <v>1316128665</v>
      </c>
      <c r="G653" s="34">
        <v>1310167554</v>
      </c>
      <c r="H653" s="34">
        <v>1245671917</v>
      </c>
      <c r="I653" s="35">
        <v>-4.9000000000000002E-2</v>
      </c>
      <c r="J653" s="13">
        <v>0</v>
      </c>
      <c r="K653" s="13">
        <v>0</v>
      </c>
      <c r="L653" s="13">
        <v>0</v>
      </c>
      <c r="M653" s="13">
        <v>-4.9000000000000002E-2</v>
      </c>
      <c r="N653" s="13">
        <v>19387313</v>
      </c>
      <c r="O653" s="13">
        <v>236789</v>
      </c>
      <c r="P653" s="13">
        <v>1252519092</v>
      </c>
      <c r="Q653" s="36">
        <v>0.93</v>
      </c>
      <c r="R653" s="36">
        <v>0.93</v>
      </c>
      <c r="S653" s="36">
        <v>0.91639999999999999</v>
      </c>
      <c r="T653" s="36">
        <v>0.82469999999999999</v>
      </c>
      <c r="U653" s="37">
        <v>0.91639999999999999</v>
      </c>
      <c r="V653" s="36">
        <f t="shared" si="20"/>
        <v>0</v>
      </c>
      <c r="W653" s="13">
        <f t="shared" si="21"/>
        <v>0</v>
      </c>
    </row>
    <row r="654" spans="1:23" x14ac:dyDescent="0.25">
      <c r="A654" s="45">
        <v>158904</v>
      </c>
      <c r="B654" s="13" t="s">
        <v>419</v>
      </c>
      <c r="C654" s="13" t="s">
        <v>1049</v>
      </c>
      <c r="D654" s="13">
        <v>44041.719305555554</v>
      </c>
      <c r="E654" s="13">
        <v>11947564</v>
      </c>
      <c r="F654" s="13">
        <v>295587596</v>
      </c>
      <c r="G654" s="34">
        <v>296341708</v>
      </c>
      <c r="H654" s="34">
        <v>328807052</v>
      </c>
      <c r="I654" s="35">
        <v>0.11</v>
      </c>
      <c r="J654" s="13">
        <v>0</v>
      </c>
      <c r="K654" s="13">
        <v>0</v>
      </c>
      <c r="L654" s="13">
        <v>0</v>
      </c>
      <c r="M654" s="13">
        <v>0.11</v>
      </c>
      <c r="N654" s="13">
        <v>12971300</v>
      </c>
      <c r="O654" s="13">
        <v>1023736</v>
      </c>
      <c r="P654" s="13">
        <v>327685160</v>
      </c>
      <c r="Q654" s="36">
        <v>0.93</v>
      </c>
      <c r="R654" s="36">
        <v>0.85980000000000001</v>
      </c>
      <c r="S654" s="36">
        <v>0.91639999999999999</v>
      </c>
      <c r="T654" s="36">
        <v>0.82469999999999999</v>
      </c>
      <c r="U654" s="37">
        <v>0.85980000000000001</v>
      </c>
      <c r="V654" s="36">
        <f t="shared" si="20"/>
        <v>0</v>
      </c>
      <c r="W654" s="13">
        <f t="shared" si="21"/>
        <v>0</v>
      </c>
    </row>
    <row r="655" spans="1:23" x14ac:dyDescent="0.25">
      <c r="A655" s="45">
        <v>158905</v>
      </c>
      <c r="B655" s="13" t="s">
        <v>418</v>
      </c>
      <c r="C655" s="13" t="s">
        <v>1049</v>
      </c>
      <c r="D655" s="13">
        <v>44042.675081018519</v>
      </c>
      <c r="E655" s="13">
        <v>35098720</v>
      </c>
      <c r="F655" s="13">
        <v>1216510617</v>
      </c>
      <c r="G655" s="34">
        <v>3036985119</v>
      </c>
      <c r="H655" s="34">
        <v>3278601265</v>
      </c>
      <c r="I655" s="35">
        <v>0.08</v>
      </c>
      <c r="J655" s="13">
        <v>0</v>
      </c>
      <c r="K655" s="13">
        <v>0</v>
      </c>
      <c r="L655" s="13">
        <v>0</v>
      </c>
      <c r="M655" s="13">
        <v>0.08</v>
      </c>
      <c r="N655" s="13">
        <v>34887720</v>
      </c>
      <c r="O655" s="13">
        <v>-211000</v>
      </c>
      <c r="P655" s="13">
        <v>1310290262</v>
      </c>
      <c r="Q655" s="36">
        <v>0.93</v>
      </c>
      <c r="R655" s="36">
        <v>0.88500000000000001</v>
      </c>
      <c r="S655" s="36">
        <v>0.91639999999999999</v>
      </c>
      <c r="T655" s="36">
        <v>0.82469999999999999</v>
      </c>
      <c r="U655" s="37">
        <v>0.88500000000000001</v>
      </c>
      <c r="V655" s="36">
        <f t="shared" si="20"/>
        <v>0</v>
      </c>
      <c r="W655" s="13">
        <f t="shared" si="21"/>
        <v>0</v>
      </c>
    </row>
    <row r="656" spans="1:23" x14ac:dyDescent="0.25">
      <c r="A656" s="45">
        <v>158906</v>
      </c>
      <c r="B656" s="13" t="s">
        <v>417</v>
      </c>
      <c r="C656" s="13" t="s">
        <v>1049</v>
      </c>
      <c r="D656" s="13">
        <v>44039.707499999997</v>
      </c>
      <c r="E656" s="13">
        <v>37485698</v>
      </c>
      <c r="F656" s="13">
        <v>606118181</v>
      </c>
      <c r="G656" s="34">
        <v>603272934</v>
      </c>
      <c r="H656" s="34">
        <v>680172104</v>
      </c>
      <c r="I656" s="35">
        <v>0.127</v>
      </c>
      <c r="J656" s="13">
        <v>0</v>
      </c>
      <c r="K656" s="13">
        <v>0</v>
      </c>
      <c r="L656" s="13">
        <v>0</v>
      </c>
      <c r="M656" s="13">
        <v>0.127</v>
      </c>
      <c r="N656" s="13">
        <v>40646371</v>
      </c>
      <c r="O656" s="13">
        <v>3160673</v>
      </c>
      <c r="P656" s="13">
        <v>681762407</v>
      </c>
      <c r="Q656" s="36">
        <v>0.93</v>
      </c>
      <c r="R656" s="36">
        <v>0.84740000000000004</v>
      </c>
      <c r="S656" s="36">
        <v>0.91639999999999999</v>
      </c>
      <c r="T656" s="36">
        <v>0.82469999999999999</v>
      </c>
      <c r="U656" s="37">
        <v>0.84740000000000004</v>
      </c>
      <c r="V656" s="36">
        <f t="shared" si="20"/>
        <v>0</v>
      </c>
      <c r="W656" s="13">
        <f t="shared" si="21"/>
        <v>0</v>
      </c>
    </row>
    <row r="657" spans="1:23" x14ac:dyDescent="0.25">
      <c r="A657" s="45">
        <v>159901</v>
      </c>
      <c r="B657" s="13" t="s">
        <v>416</v>
      </c>
      <c r="C657" s="13" t="s">
        <v>1049</v>
      </c>
      <c r="D657" s="13">
        <v>44036.564849537041</v>
      </c>
      <c r="E657" s="13">
        <v>0</v>
      </c>
      <c r="F657" s="13">
        <v>2547692345</v>
      </c>
      <c r="G657" s="34">
        <v>2639131770</v>
      </c>
      <c r="H657" s="34">
        <v>2753748914</v>
      </c>
      <c r="I657" s="35">
        <v>4.2999999999999997E-2</v>
      </c>
      <c r="J657" s="13">
        <v>0</v>
      </c>
      <c r="K657" s="13">
        <v>0</v>
      </c>
      <c r="L657" s="13">
        <v>0</v>
      </c>
      <c r="M657" s="13">
        <v>4.2999999999999997E-2</v>
      </c>
      <c r="N657" s="13">
        <v>0</v>
      </c>
      <c r="O657" s="13">
        <v>0</v>
      </c>
      <c r="P657" s="13">
        <v>2658338287</v>
      </c>
      <c r="Q657" s="36">
        <v>0.93</v>
      </c>
      <c r="R657" s="36">
        <v>0.91349999999999998</v>
      </c>
      <c r="S657" s="36">
        <v>0.91639999999999999</v>
      </c>
      <c r="T657" s="36">
        <v>0.82469999999999999</v>
      </c>
      <c r="U657" s="37">
        <v>0.91349999999999998</v>
      </c>
      <c r="V657" s="36">
        <f t="shared" si="20"/>
        <v>0</v>
      </c>
      <c r="W657" s="13">
        <f t="shared" si="21"/>
        <v>0</v>
      </c>
    </row>
    <row r="658" spans="1:23" x14ac:dyDescent="0.25">
      <c r="A658" s="45">
        <v>160901</v>
      </c>
      <c r="B658" s="13" t="s">
        <v>415</v>
      </c>
      <c r="C658" s="13" t="s">
        <v>1049</v>
      </c>
      <c r="D658" s="13">
        <v>44043.305833333332</v>
      </c>
      <c r="E658" s="13">
        <v>0</v>
      </c>
      <c r="F658" s="13">
        <v>441330745</v>
      </c>
      <c r="G658" s="34">
        <v>443947969</v>
      </c>
      <c r="H658" s="34">
        <v>396818798</v>
      </c>
      <c r="I658" s="35">
        <v>-0.106</v>
      </c>
      <c r="J658" s="13">
        <v>0</v>
      </c>
      <c r="K658" s="13">
        <v>0</v>
      </c>
      <c r="L658" s="13">
        <v>0</v>
      </c>
      <c r="M658" s="13">
        <v>-0.106</v>
      </c>
      <c r="N658" s="13">
        <v>0</v>
      </c>
      <c r="O658" s="13">
        <v>0</v>
      </c>
      <c r="P658" s="13">
        <v>394479416</v>
      </c>
      <c r="Q658" s="36">
        <v>0.93</v>
      </c>
      <c r="R658" s="36">
        <v>0.93</v>
      </c>
      <c r="S658" s="36">
        <v>0.91639999999999999</v>
      </c>
      <c r="T658" s="36">
        <v>0.82469999999999999</v>
      </c>
      <c r="U658" s="37">
        <v>0.91639999999999999</v>
      </c>
      <c r="V658" s="36">
        <f t="shared" si="20"/>
        <v>0</v>
      </c>
      <c r="W658" s="13">
        <f t="shared" si="21"/>
        <v>0</v>
      </c>
    </row>
    <row r="659" spans="1:23" x14ac:dyDescent="0.25">
      <c r="A659" s="45">
        <v>160904</v>
      </c>
      <c r="B659" s="13" t="s">
        <v>414</v>
      </c>
      <c r="C659" s="13" t="s">
        <v>1049</v>
      </c>
      <c r="D659" s="13">
        <v>44040.735763888886</v>
      </c>
      <c r="E659" s="13">
        <v>0</v>
      </c>
      <c r="F659" s="13">
        <v>93538639</v>
      </c>
      <c r="G659" s="34">
        <v>95220820</v>
      </c>
      <c r="H659" s="34">
        <v>100255270</v>
      </c>
      <c r="I659" s="35">
        <v>5.2999999999999999E-2</v>
      </c>
      <c r="J659" s="13">
        <v>0</v>
      </c>
      <c r="K659" s="13">
        <v>0</v>
      </c>
      <c r="L659" s="13">
        <v>0</v>
      </c>
      <c r="M659" s="13">
        <v>5.2999999999999999E-2</v>
      </c>
      <c r="N659" s="13">
        <v>0</v>
      </c>
      <c r="O659" s="13">
        <v>0</v>
      </c>
      <c r="P659" s="13">
        <v>98484150</v>
      </c>
      <c r="Q659" s="36">
        <v>0.93</v>
      </c>
      <c r="R659" s="36">
        <v>0.90529999999999999</v>
      </c>
      <c r="S659" s="36">
        <v>0.91639999999999999</v>
      </c>
      <c r="T659" s="36">
        <v>0.82469999999999999</v>
      </c>
      <c r="U659" s="37">
        <v>0.90529999999999999</v>
      </c>
      <c r="V659" s="36">
        <f t="shared" si="20"/>
        <v>0</v>
      </c>
      <c r="W659" s="13">
        <f t="shared" si="21"/>
        <v>0</v>
      </c>
    </row>
    <row r="660" spans="1:23" x14ac:dyDescent="0.25">
      <c r="A660" s="45">
        <v>161901</v>
      </c>
      <c r="B660" s="13" t="s">
        <v>412</v>
      </c>
      <c r="C660" s="13" t="s">
        <v>1049</v>
      </c>
      <c r="D660" s="13">
        <v>44043.305833333332</v>
      </c>
      <c r="E660" s="13">
        <v>0</v>
      </c>
      <c r="F660" s="13">
        <v>216997522</v>
      </c>
      <c r="G660" s="34">
        <v>238462050</v>
      </c>
      <c r="H660" s="34">
        <v>260569552</v>
      </c>
      <c r="I660" s="35">
        <v>9.2999999999999999E-2</v>
      </c>
      <c r="J660" s="13">
        <v>0</v>
      </c>
      <c r="K660" s="13">
        <v>0</v>
      </c>
      <c r="L660" s="13">
        <v>0</v>
      </c>
      <c r="M660" s="13">
        <v>9.2999999999999999E-2</v>
      </c>
      <c r="N660" s="13">
        <v>0</v>
      </c>
      <c r="O660" s="13">
        <v>0</v>
      </c>
      <c r="P660" s="13">
        <v>237115076</v>
      </c>
      <c r="Q660" s="36">
        <v>0.93</v>
      </c>
      <c r="R660" s="36">
        <v>0.87229999999999996</v>
      </c>
      <c r="S660" s="36">
        <v>0.91639999999999999</v>
      </c>
      <c r="T660" s="36">
        <v>0.82469999999999999</v>
      </c>
      <c r="U660" s="37">
        <v>0.87229999999999996</v>
      </c>
      <c r="V660" s="36">
        <f t="shared" si="20"/>
        <v>0</v>
      </c>
      <c r="W660" s="13">
        <f t="shared" si="21"/>
        <v>0</v>
      </c>
    </row>
    <row r="661" spans="1:23" x14ac:dyDescent="0.25">
      <c r="A661" s="45">
        <v>161903</v>
      </c>
      <c r="B661" s="13" t="s">
        <v>411</v>
      </c>
      <c r="C661" s="13" t="s">
        <v>1049</v>
      </c>
      <c r="D661" s="13">
        <v>44040.735763888886</v>
      </c>
      <c r="E661" s="13">
        <v>0</v>
      </c>
      <c r="F661" s="13">
        <v>5620270286</v>
      </c>
      <c r="G661" s="34">
        <v>5900169296</v>
      </c>
      <c r="H661" s="34">
        <v>5957546823</v>
      </c>
      <c r="I661" s="35">
        <v>0.01</v>
      </c>
      <c r="J661" s="13">
        <v>0</v>
      </c>
      <c r="K661" s="13">
        <v>0</v>
      </c>
      <c r="L661" s="13">
        <v>0</v>
      </c>
      <c r="M661" s="13">
        <v>0.01</v>
      </c>
      <c r="N661" s="13">
        <v>0</v>
      </c>
      <c r="O661" s="13">
        <v>0</v>
      </c>
      <c r="P661" s="13">
        <v>5674925872</v>
      </c>
      <c r="Q661" s="36">
        <v>0.93</v>
      </c>
      <c r="R661" s="36">
        <v>0.93</v>
      </c>
      <c r="S661" s="36">
        <v>0.91639999999999999</v>
      </c>
      <c r="T661" s="36">
        <v>0.82469999999999999</v>
      </c>
      <c r="U661" s="37">
        <v>0.91639999999999999</v>
      </c>
      <c r="V661" s="36">
        <f t="shared" si="20"/>
        <v>0</v>
      </c>
      <c r="W661" s="13">
        <f t="shared" si="21"/>
        <v>0</v>
      </c>
    </row>
    <row r="662" spans="1:23" x14ac:dyDescent="0.25">
      <c r="A662" s="45">
        <v>161906</v>
      </c>
      <c r="B662" s="13" t="s">
        <v>410</v>
      </c>
      <c r="C662" s="13" t="s">
        <v>1049</v>
      </c>
      <c r="D662" s="13">
        <v>44041.719305555554</v>
      </c>
      <c r="E662" s="13">
        <v>0</v>
      </c>
      <c r="F662" s="13">
        <v>972758120</v>
      </c>
      <c r="G662" s="34">
        <v>1000545813</v>
      </c>
      <c r="H662" s="34">
        <v>1031295802</v>
      </c>
      <c r="I662" s="35">
        <v>3.1E-2</v>
      </c>
      <c r="J662" s="13">
        <v>0</v>
      </c>
      <c r="K662" s="13">
        <v>0</v>
      </c>
      <c r="L662" s="13">
        <v>0</v>
      </c>
      <c r="M662" s="13">
        <v>3.1E-2</v>
      </c>
      <c r="N662" s="13">
        <v>0</v>
      </c>
      <c r="O662" s="13">
        <v>0</v>
      </c>
      <c r="P662" s="13">
        <v>1002654104</v>
      </c>
      <c r="Q662" s="36">
        <v>0.93</v>
      </c>
      <c r="R662" s="36">
        <v>0.92479999999999996</v>
      </c>
      <c r="S662" s="36">
        <v>0.91639999999999999</v>
      </c>
      <c r="T662" s="36">
        <v>0.82469999999999999</v>
      </c>
      <c r="U662" s="37">
        <v>0.91639999999999999</v>
      </c>
      <c r="V662" s="36">
        <f t="shared" si="20"/>
        <v>0</v>
      </c>
      <c r="W662" s="13">
        <f t="shared" si="21"/>
        <v>0</v>
      </c>
    </row>
    <row r="663" spans="1:23" x14ac:dyDescent="0.25">
      <c r="A663" s="45">
        <v>161907</v>
      </c>
      <c r="B663" s="13" t="s">
        <v>409</v>
      </c>
      <c r="C663" s="13" t="s">
        <v>1049</v>
      </c>
      <c r="D663" s="13">
        <v>44040.735763888886</v>
      </c>
      <c r="E663" s="13">
        <v>0</v>
      </c>
      <c r="F663" s="13">
        <v>578089631</v>
      </c>
      <c r="G663" s="34">
        <v>628385680</v>
      </c>
      <c r="H663" s="34">
        <v>678779829</v>
      </c>
      <c r="I663" s="35">
        <v>0.08</v>
      </c>
      <c r="J663" s="13">
        <v>0</v>
      </c>
      <c r="K663" s="13">
        <v>0</v>
      </c>
      <c r="L663" s="13">
        <v>0</v>
      </c>
      <c r="M663" s="13">
        <v>0.08</v>
      </c>
      <c r="N663" s="13">
        <v>0</v>
      </c>
      <c r="O663" s="13">
        <v>0</v>
      </c>
      <c r="P663" s="13">
        <v>624450228</v>
      </c>
      <c r="Q663" s="36">
        <v>0.93</v>
      </c>
      <c r="R663" s="36">
        <v>0.88239999999999996</v>
      </c>
      <c r="S663" s="36">
        <v>0.91639999999999999</v>
      </c>
      <c r="T663" s="36">
        <v>0.82469999999999999</v>
      </c>
      <c r="U663" s="37">
        <v>0.88239999999999996</v>
      </c>
      <c r="V663" s="36">
        <f t="shared" si="20"/>
        <v>0</v>
      </c>
      <c r="W663" s="13">
        <f t="shared" si="21"/>
        <v>0</v>
      </c>
    </row>
    <row r="664" spans="1:23" x14ac:dyDescent="0.25">
      <c r="A664" s="45">
        <v>161908</v>
      </c>
      <c r="B664" s="13" t="s">
        <v>408</v>
      </c>
      <c r="C664" s="13" t="s">
        <v>1049</v>
      </c>
      <c r="D664" s="13">
        <v>44043.305833333332</v>
      </c>
      <c r="E664" s="13">
        <v>0</v>
      </c>
      <c r="F664" s="13">
        <v>139557375</v>
      </c>
      <c r="G664" s="34">
        <v>148807605</v>
      </c>
      <c r="H664" s="34">
        <v>155122271</v>
      </c>
      <c r="I664" s="35">
        <v>4.2000000000000003E-2</v>
      </c>
      <c r="J664" s="13">
        <v>0</v>
      </c>
      <c r="K664" s="13">
        <v>0</v>
      </c>
      <c r="L664" s="13">
        <v>0</v>
      </c>
      <c r="M664" s="13">
        <v>4.2000000000000003E-2</v>
      </c>
      <c r="N664" s="13">
        <v>0</v>
      </c>
      <c r="O664" s="13">
        <v>0</v>
      </c>
      <c r="P664" s="13">
        <v>145479507</v>
      </c>
      <c r="Q664" s="36">
        <v>0.93</v>
      </c>
      <c r="R664" s="36">
        <v>0.91439999999999999</v>
      </c>
      <c r="S664" s="36">
        <v>0.91639999999999999</v>
      </c>
      <c r="T664" s="36">
        <v>0.82469999999999999</v>
      </c>
      <c r="U664" s="37">
        <v>0.91439999999999999</v>
      </c>
      <c r="V664" s="36">
        <f t="shared" si="20"/>
        <v>0</v>
      </c>
      <c r="W664" s="13">
        <f t="shared" si="21"/>
        <v>0</v>
      </c>
    </row>
    <row r="665" spans="1:23" x14ac:dyDescent="0.25">
      <c r="A665" s="45">
        <v>161909</v>
      </c>
      <c r="B665" s="13" t="s">
        <v>407</v>
      </c>
      <c r="C665" s="13" t="s">
        <v>1049</v>
      </c>
      <c r="D665" s="13">
        <v>44041.719305555554</v>
      </c>
      <c r="E665" s="13">
        <v>0</v>
      </c>
      <c r="F665" s="13">
        <v>481027822</v>
      </c>
      <c r="G665" s="34">
        <v>506991712</v>
      </c>
      <c r="H665" s="34">
        <v>544505710</v>
      </c>
      <c r="I665" s="35">
        <v>7.3999999999999996E-2</v>
      </c>
      <c r="J665" s="13">
        <v>0</v>
      </c>
      <c r="K665" s="13">
        <v>0</v>
      </c>
      <c r="L665" s="13">
        <v>0</v>
      </c>
      <c r="M665" s="13">
        <v>7.3999999999999996E-2</v>
      </c>
      <c r="N665" s="13">
        <v>0</v>
      </c>
      <c r="O665" s="13">
        <v>0</v>
      </c>
      <c r="P665" s="13">
        <v>516620666</v>
      </c>
      <c r="Q665" s="36">
        <v>0.93</v>
      </c>
      <c r="R665" s="36">
        <v>0.88749999999999996</v>
      </c>
      <c r="S665" s="36">
        <v>0.91639999999999999</v>
      </c>
      <c r="T665" s="36">
        <v>0.82469999999999999</v>
      </c>
      <c r="U665" s="37">
        <v>0.88749999999999996</v>
      </c>
      <c r="V665" s="36">
        <f t="shared" si="20"/>
        <v>0</v>
      </c>
      <c r="W665" s="13">
        <f t="shared" si="21"/>
        <v>0</v>
      </c>
    </row>
    <row r="666" spans="1:23" x14ac:dyDescent="0.25">
      <c r="A666" s="45">
        <v>161910</v>
      </c>
      <c r="B666" s="13" t="s">
        <v>406</v>
      </c>
      <c r="C666" s="13" t="s">
        <v>1049</v>
      </c>
      <c r="D666" s="13">
        <v>44057.640370370369</v>
      </c>
      <c r="E666" s="13">
        <v>0</v>
      </c>
      <c r="F666" s="13">
        <v>199665849</v>
      </c>
      <c r="G666" s="34">
        <v>211507393</v>
      </c>
      <c r="H666" s="34">
        <v>236953628</v>
      </c>
      <c r="I666" s="35">
        <v>0.12</v>
      </c>
      <c r="J666" s="13">
        <v>0</v>
      </c>
      <c r="K666" s="13">
        <v>0</v>
      </c>
      <c r="L666" s="13">
        <v>0</v>
      </c>
      <c r="M666" s="13">
        <v>0.12</v>
      </c>
      <c r="N666" s="13">
        <v>0</v>
      </c>
      <c r="O666" s="13">
        <v>0</v>
      </c>
      <c r="P666" s="13">
        <v>223687440</v>
      </c>
      <c r="Q666" s="36">
        <v>0.93</v>
      </c>
      <c r="R666" s="36">
        <v>0.8508</v>
      </c>
      <c r="S666" s="36">
        <v>0.91639999999999999</v>
      </c>
      <c r="T666" s="36">
        <v>0.82469999999999999</v>
      </c>
      <c r="U666" s="37">
        <v>0.8508</v>
      </c>
      <c r="V666" s="36">
        <f t="shared" si="20"/>
        <v>0</v>
      </c>
      <c r="W666" s="13">
        <f t="shared" si="21"/>
        <v>0</v>
      </c>
    </row>
    <row r="667" spans="1:23" x14ac:dyDescent="0.25">
      <c r="A667" s="45">
        <v>161912</v>
      </c>
      <c r="B667" s="13" t="s">
        <v>405</v>
      </c>
      <c r="C667" s="13" t="s">
        <v>1049</v>
      </c>
      <c r="D667" s="13">
        <v>44042.551319444443</v>
      </c>
      <c r="E667" s="13">
        <v>7244654</v>
      </c>
      <c r="F667" s="13">
        <v>510937385</v>
      </c>
      <c r="G667" s="34">
        <v>512509390</v>
      </c>
      <c r="H667" s="34">
        <v>561789264</v>
      </c>
      <c r="I667" s="35">
        <v>9.6000000000000002E-2</v>
      </c>
      <c r="J667" s="13">
        <v>0</v>
      </c>
      <c r="K667" s="13">
        <v>0</v>
      </c>
      <c r="L667" s="13">
        <v>0</v>
      </c>
      <c r="M667" s="13">
        <v>9.6000000000000002E-2</v>
      </c>
      <c r="N667" s="13">
        <v>7422701</v>
      </c>
      <c r="O667" s="13">
        <v>178047</v>
      </c>
      <c r="P667" s="13">
        <v>559547548</v>
      </c>
      <c r="Q667" s="36">
        <v>0.93</v>
      </c>
      <c r="R667" s="36">
        <v>0.87039999999999995</v>
      </c>
      <c r="S667" s="36">
        <v>0.91639999999999999</v>
      </c>
      <c r="T667" s="36">
        <v>0.82469999999999999</v>
      </c>
      <c r="U667" s="37">
        <v>0.87039999999999995</v>
      </c>
      <c r="V667" s="36">
        <f t="shared" si="20"/>
        <v>0</v>
      </c>
      <c r="W667" s="13">
        <f t="shared" si="21"/>
        <v>0</v>
      </c>
    </row>
    <row r="668" spans="1:23" x14ac:dyDescent="0.25">
      <c r="A668" s="45">
        <v>161914</v>
      </c>
      <c r="B668" s="13" t="s">
        <v>404</v>
      </c>
      <c r="C668" s="13" t="s">
        <v>1049</v>
      </c>
      <c r="D668" s="13">
        <v>44040.735763888886</v>
      </c>
      <c r="E668" s="13">
        <v>0</v>
      </c>
      <c r="F668" s="13">
        <v>6014592341</v>
      </c>
      <c r="G668" s="34">
        <v>6789808702</v>
      </c>
      <c r="H668" s="34">
        <v>7179509020</v>
      </c>
      <c r="I668" s="35">
        <v>5.7000000000000002E-2</v>
      </c>
      <c r="J668" s="13">
        <v>0</v>
      </c>
      <c r="K668" s="13">
        <v>0</v>
      </c>
      <c r="L668" s="13">
        <v>0</v>
      </c>
      <c r="M668" s="13">
        <v>5.7000000000000002E-2</v>
      </c>
      <c r="N668" s="13">
        <v>0</v>
      </c>
      <c r="O668" s="13">
        <v>0</v>
      </c>
      <c r="P668" s="13">
        <v>6359799202</v>
      </c>
      <c r="Q668" s="36">
        <v>0.93</v>
      </c>
      <c r="R668" s="36">
        <v>0.90149999999999997</v>
      </c>
      <c r="S668" s="36">
        <v>0.91639999999999999</v>
      </c>
      <c r="T668" s="36">
        <v>0.82469999999999999</v>
      </c>
      <c r="U668" s="37">
        <v>0.90149999999999997</v>
      </c>
      <c r="V668" s="36">
        <f t="shared" si="20"/>
        <v>0</v>
      </c>
      <c r="W668" s="13">
        <f t="shared" si="21"/>
        <v>0</v>
      </c>
    </row>
    <row r="669" spans="1:23" x14ac:dyDescent="0.25">
      <c r="A669" s="45">
        <v>161916</v>
      </c>
      <c r="B669" s="13" t="s">
        <v>403</v>
      </c>
      <c r="C669" s="13" t="s">
        <v>1049</v>
      </c>
      <c r="D669" s="13">
        <v>44041.719305555554</v>
      </c>
      <c r="E669" s="13">
        <v>0</v>
      </c>
      <c r="F669" s="13">
        <v>500856875</v>
      </c>
      <c r="G669" s="34">
        <v>542461481</v>
      </c>
      <c r="H669" s="34">
        <v>557205753</v>
      </c>
      <c r="I669" s="35">
        <v>2.7E-2</v>
      </c>
      <c r="J669" s="13">
        <v>0</v>
      </c>
      <c r="K669" s="13">
        <v>0</v>
      </c>
      <c r="L669" s="13">
        <v>0</v>
      </c>
      <c r="M669" s="13">
        <v>2.7E-2</v>
      </c>
      <c r="N669" s="13">
        <v>0</v>
      </c>
      <c r="O669" s="13">
        <v>0</v>
      </c>
      <c r="P669" s="13">
        <v>514470321</v>
      </c>
      <c r="Q669" s="36">
        <v>0.93</v>
      </c>
      <c r="R669" s="36">
        <v>0.92800000000000005</v>
      </c>
      <c r="S669" s="36">
        <v>0.91639999999999999</v>
      </c>
      <c r="T669" s="36">
        <v>0.82469999999999999</v>
      </c>
      <c r="U669" s="37">
        <v>0.91639999999999999</v>
      </c>
      <c r="V669" s="36">
        <f t="shared" si="20"/>
        <v>0</v>
      </c>
      <c r="W669" s="13">
        <f t="shared" si="21"/>
        <v>0</v>
      </c>
    </row>
    <row r="670" spans="1:23" x14ac:dyDescent="0.25">
      <c r="A670" s="45">
        <v>161918</v>
      </c>
      <c r="B670" s="13" t="s">
        <v>402</v>
      </c>
      <c r="C670" s="13" t="s">
        <v>1049</v>
      </c>
      <c r="D670" s="13">
        <v>44043.305833333332</v>
      </c>
      <c r="E670" s="13">
        <v>0</v>
      </c>
      <c r="F670" s="13">
        <v>160972284</v>
      </c>
      <c r="G670" s="34">
        <v>175295602</v>
      </c>
      <c r="H670" s="34">
        <v>187968868</v>
      </c>
      <c r="I670" s="35">
        <v>7.1999999999999995E-2</v>
      </c>
      <c r="J670" s="13">
        <v>0</v>
      </c>
      <c r="K670" s="13">
        <v>0</v>
      </c>
      <c r="L670" s="13">
        <v>0</v>
      </c>
      <c r="M670" s="13">
        <v>7.1999999999999995E-2</v>
      </c>
      <c r="N670" s="13">
        <v>0</v>
      </c>
      <c r="O670" s="13">
        <v>0</v>
      </c>
      <c r="P670" s="13">
        <v>172610024</v>
      </c>
      <c r="Q670" s="36">
        <v>0.93</v>
      </c>
      <c r="R670" s="36">
        <v>0.88890000000000002</v>
      </c>
      <c r="S670" s="36">
        <v>0.91639999999999999</v>
      </c>
      <c r="T670" s="36">
        <v>0.82469999999999999</v>
      </c>
      <c r="U670" s="37">
        <v>0.88890000000000002</v>
      </c>
      <c r="V670" s="36">
        <f t="shared" si="20"/>
        <v>0</v>
      </c>
      <c r="W670" s="13">
        <f t="shared" si="21"/>
        <v>0</v>
      </c>
    </row>
    <row r="671" spans="1:23" x14ac:dyDescent="0.25">
      <c r="A671" s="45">
        <v>161919</v>
      </c>
      <c r="B671" s="13" t="s">
        <v>401</v>
      </c>
      <c r="C671" s="13" t="s">
        <v>1049</v>
      </c>
      <c r="D671" s="13">
        <v>44043.536030092589</v>
      </c>
      <c r="E671" s="13">
        <v>0</v>
      </c>
      <c r="F671" s="13">
        <v>215531727</v>
      </c>
      <c r="G671" s="34">
        <v>228722819</v>
      </c>
      <c r="H671" s="34">
        <v>244346108</v>
      </c>
      <c r="I671" s="35">
        <v>6.8000000000000005E-2</v>
      </c>
      <c r="J671" s="13">
        <v>0</v>
      </c>
      <c r="K671" s="13">
        <v>0</v>
      </c>
      <c r="L671" s="13">
        <v>0</v>
      </c>
      <c r="M671" s="13">
        <v>6.8000000000000005E-2</v>
      </c>
      <c r="N671" s="13">
        <v>0</v>
      </c>
      <c r="O671" s="13">
        <v>0</v>
      </c>
      <c r="P671" s="13">
        <v>230253977</v>
      </c>
      <c r="Q671" s="36">
        <v>0.93</v>
      </c>
      <c r="R671" s="36">
        <v>0.89219999999999999</v>
      </c>
      <c r="S671" s="36">
        <v>0.91639999999999999</v>
      </c>
      <c r="T671" s="36">
        <v>0.82469999999999999</v>
      </c>
      <c r="U671" s="37">
        <v>0.89219999999999999</v>
      </c>
      <c r="V671" s="36">
        <f t="shared" si="20"/>
        <v>0</v>
      </c>
      <c r="W671" s="13">
        <f t="shared" si="21"/>
        <v>0</v>
      </c>
    </row>
    <row r="672" spans="1:23" x14ac:dyDescent="0.25">
      <c r="A672" s="45">
        <v>161920</v>
      </c>
      <c r="B672" s="13" t="s">
        <v>400</v>
      </c>
      <c r="C672" s="13" t="s">
        <v>1049</v>
      </c>
      <c r="D672" s="13">
        <v>44043.351851851854</v>
      </c>
      <c r="E672" s="13">
        <v>0</v>
      </c>
      <c r="F672" s="13">
        <v>1017387316</v>
      </c>
      <c r="G672" s="34">
        <v>1078450403</v>
      </c>
      <c r="H672" s="34">
        <v>1163849042</v>
      </c>
      <c r="I672" s="35">
        <v>7.9000000000000001E-2</v>
      </c>
      <c r="J672" s="13">
        <v>0</v>
      </c>
      <c r="K672" s="13">
        <v>0</v>
      </c>
      <c r="L672" s="13">
        <v>0</v>
      </c>
      <c r="M672" s="13">
        <v>7.9000000000000001E-2</v>
      </c>
      <c r="N672" s="13">
        <v>0</v>
      </c>
      <c r="O672" s="13">
        <v>0</v>
      </c>
      <c r="P672" s="13">
        <v>1097950587</v>
      </c>
      <c r="Q672" s="36">
        <v>0.93</v>
      </c>
      <c r="R672" s="36">
        <v>0.88329999999999997</v>
      </c>
      <c r="S672" s="36">
        <v>0.91639999999999999</v>
      </c>
      <c r="T672" s="36">
        <v>0.82469999999999999</v>
      </c>
      <c r="U672" s="37">
        <v>0.88329999999999997</v>
      </c>
      <c r="V672" s="36">
        <f t="shared" si="20"/>
        <v>0</v>
      </c>
      <c r="W672" s="13">
        <f t="shared" si="21"/>
        <v>0</v>
      </c>
    </row>
    <row r="673" spans="1:23" x14ac:dyDescent="0.25">
      <c r="A673" s="45">
        <v>161921</v>
      </c>
      <c r="B673" s="13" t="s">
        <v>399</v>
      </c>
      <c r="C673" s="13" t="s">
        <v>1049</v>
      </c>
      <c r="D673" s="13">
        <v>44043.305833333332</v>
      </c>
      <c r="E673" s="13">
        <v>0</v>
      </c>
      <c r="F673" s="13">
        <v>778669281</v>
      </c>
      <c r="G673" s="34">
        <v>829834523</v>
      </c>
      <c r="H673" s="34">
        <v>856805575</v>
      </c>
      <c r="I673" s="35">
        <v>3.3000000000000002E-2</v>
      </c>
      <c r="J673" s="13">
        <v>0</v>
      </c>
      <c r="K673" s="13">
        <v>0</v>
      </c>
      <c r="L673" s="13">
        <v>0</v>
      </c>
      <c r="M673" s="13">
        <v>3.3000000000000002E-2</v>
      </c>
      <c r="N673" s="13">
        <v>0</v>
      </c>
      <c r="O673" s="13">
        <v>0</v>
      </c>
      <c r="P673" s="13">
        <v>803977374</v>
      </c>
      <c r="Q673" s="36">
        <v>0.93</v>
      </c>
      <c r="R673" s="36">
        <v>0.92320000000000002</v>
      </c>
      <c r="S673" s="36">
        <v>0.91639999999999999</v>
      </c>
      <c r="T673" s="36">
        <v>0.82469999999999999</v>
      </c>
      <c r="U673" s="37">
        <v>0.91639999999999999</v>
      </c>
      <c r="V673" s="36">
        <f t="shared" si="20"/>
        <v>0</v>
      </c>
      <c r="W673" s="13">
        <f t="shared" si="21"/>
        <v>0</v>
      </c>
    </row>
    <row r="674" spans="1:23" x14ac:dyDescent="0.25">
      <c r="A674" s="45">
        <v>161922</v>
      </c>
      <c r="B674" s="13" t="s">
        <v>398</v>
      </c>
      <c r="C674" s="13" t="s">
        <v>1049</v>
      </c>
      <c r="D674" s="13">
        <v>44043.305833333332</v>
      </c>
      <c r="E674" s="13">
        <v>0</v>
      </c>
      <c r="F674" s="13">
        <v>768158800</v>
      </c>
      <c r="G674" s="34">
        <v>842979349</v>
      </c>
      <c r="H674" s="34">
        <v>915062084</v>
      </c>
      <c r="I674" s="35">
        <v>8.5999999999999993E-2</v>
      </c>
      <c r="J674" s="13">
        <v>0</v>
      </c>
      <c r="K674" s="13">
        <v>0</v>
      </c>
      <c r="L674" s="13">
        <v>0</v>
      </c>
      <c r="M674" s="13">
        <v>8.5999999999999993E-2</v>
      </c>
      <c r="N674" s="13">
        <v>0</v>
      </c>
      <c r="O674" s="13">
        <v>0</v>
      </c>
      <c r="P674" s="13">
        <v>833843668</v>
      </c>
      <c r="Q674" s="36">
        <v>0.93</v>
      </c>
      <c r="R674" s="36">
        <v>0.87809999999999999</v>
      </c>
      <c r="S674" s="36">
        <v>0.91639999999999999</v>
      </c>
      <c r="T674" s="36">
        <v>0.82469999999999999</v>
      </c>
      <c r="U674" s="37">
        <v>0.87809999999999999</v>
      </c>
      <c r="V674" s="36">
        <f t="shared" si="20"/>
        <v>0</v>
      </c>
      <c r="W674" s="13">
        <f t="shared" si="21"/>
        <v>0</v>
      </c>
    </row>
    <row r="675" spans="1:23" x14ac:dyDescent="0.25">
      <c r="A675" s="45">
        <v>161923</v>
      </c>
      <c r="B675" s="13" t="s">
        <v>397</v>
      </c>
      <c r="C675" s="13" t="s">
        <v>1049</v>
      </c>
      <c r="D675" s="13">
        <v>44041.719305555554</v>
      </c>
      <c r="E675" s="13">
        <v>0</v>
      </c>
      <c r="F675" s="13">
        <v>200970369</v>
      </c>
      <c r="G675" s="34">
        <v>213913351</v>
      </c>
      <c r="H675" s="34">
        <v>226905847</v>
      </c>
      <c r="I675" s="35">
        <v>6.0999999999999999E-2</v>
      </c>
      <c r="J675" s="13">
        <v>0</v>
      </c>
      <c r="K675" s="13">
        <v>0</v>
      </c>
      <c r="L675" s="13">
        <v>0</v>
      </c>
      <c r="M675" s="13">
        <v>6.0999999999999999E-2</v>
      </c>
      <c r="N675" s="13">
        <v>0</v>
      </c>
      <c r="O675" s="13">
        <v>0</v>
      </c>
      <c r="P675" s="13">
        <v>213176745</v>
      </c>
      <c r="Q675" s="36">
        <v>0.93</v>
      </c>
      <c r="R675" s="36">
        <v>0.89859999999999995</v>
      </c>
      <c r="S675" s="36">
        <v>0.91639999999999999</v>
      </c>
      <c r="T675" s="36">
        <v>0.82469999999999999</v>
      </c>
      <c r="U675" s="37">
        <v>0.89859999999999995</v>
      </c>
      <c r="V675" s="36">
        <f t="shared" si="20"/>
        <v>0</v>
      </c>
      <c r="W675" s="13">
        <f t="shared" si="21"/>
        <v>0</v>
      </c>
    </row>
    <row r="676" spans="1:23" x14ac:dyDescent="0.25">
      <c r="A676" s="45">
        <v>161924</v>
      </c>
      <c r="B676" s="13" t="s">
        <v>396</v>
      </c>
      <c r="C676" s="13" t="s">
        <v>1049</v>
      </c>
      <c r="D676" s="13">
        <v>44040.735763888886</v>
      </c>
      <c r="E676" s="13">
        <v>0</v>
      </c>
      <c r="F676" s="13">
        <v>83963433</v>
      </c>
      <c r="G676" s="34">
        <v>90476696</v>
      </c>
      <c r="H676" s="34">
        <v>96638184</v>
      </c>
      <c r="I676" s="35">
        <v>6.8000000000000005E-2</v>
      </c>
      <c r="J676" s="13">
        <v>0</v>
      </c>
      <c r="K676" s="13">
        <v>0</v>
      </c>
      <c r="L676" s="13">
        <v>0</v>
      </c>
      <c r="M676" s="13">
        <v>6.8000000000000005E-2</v>
      </c>
      <c r="N676" s="13">
        <v>0</v>
      </c>
      <c r="O676" s="13">
        <v>0</v>
      </c>
      <c r="P676" s="13">
        <v>89681366</v>
      </c>
      <c r="Q676" s="36">
        <v>0.93</v>
      </c>
      <c r="R676" s="36">
        <v>0.89239999999999997</v>
      </c>
      <c r="S676" s="36">
        <v>0.91639999999999999</v>
      </c>
      <c r="T676" s="36">
        <v>0.82469999999999999</v>
      </c>
      <c r="U676" s="37">
        <v>0.89239999999999997</v>
      </c>
      <c r="V676" s="36">
        <f t="shared" si="20"/>
        <v>0</v>
      </c>
      <c r="W676" s="13">
        <f t="shared" si="21"/>
        <v>0</v>
      </c>
    </row>
    <row r="677" spans="1:23" x14ac:dyDescent="0.25">
      <c r="A677" s="45">
        <v>161925</v>
      </c>
      <c r="B677" s="13" t="s">
        <v>395</v>
      </c>
      <c r="C677" s="13" t="s">
        <v>1049</v>
      </c>
      <c r="D677" s="13">
        <v>44040.735763888886</v>
      </c>
      <c r="E677" s="13">
        <v>0</v>
      </c>
      <c r="F677" s="13">
        <v>58117253</v>
      </c>
      <c r="G677" s="34">
        <v>65335809</v>
      </c>
      <c r="H677" s="34">
        <v>71060054</v>
      </c>
      <c r="I677" s="35">
        <v>8.7999999999999995E-2</v>
      </c>
      <c r="J677" s="13">
        <v>0</v>
      </c>
      <c r="K677" s="13">
        <v>0</v>
      </c>
      <c r="L677" s="13">
        <v>0</v>
      </c>
      <c r="M677" s="13">
        <v>8.7999999999999995E-2</v>
      </c>
      <c r="N677" s="13">
        <v>0</v>
      </c>
      <c r="O677" s="13">
        <v>0</v>
      </c>
      <c r="P677" s="13">
        <v>63209061</v>
      </c>
      <c r="Q677" s="36">
        <v>0.93</v>
      </c>
      <c r="R677" s="36">
        <v>0.87639999999999996</v>
      </c>
      <c r="S677" s="36">
        <v>0.91639999999999999</v>
      </c>
      <c r="T677" s="36">
        <v>0.82469999999999999</v>
      </c>
      <c r="U677" s="37">
        <v>0.87639999999999996</v>
      </c>
      <c r="V677" s="36">
        <f t="shared" si="20"/>
        <v>0</v>
      </c>
      <c r="W677" s="13">
        <f t="shared" si="21"/>
        <v>0</v>
      </c>
    </row>
    <row r="678" spans="1:23" x14ac:dyDescent="0.25">
      <c r="A678" s="45">
        <v>162904</v>
      </c>
      <c r="B678" s="13" t="s">
        <v>394</v>
      </c>
      <c r="C678" s="13" t="s">
        <v>1049</v>
      </c>
      <c r="D678" s="13">
        <v>44041.719305555554</v>
      </c>
      <c r="E678" s="13">
        <v>4066158</v>
      </c>
      <c r="F678" s="13">
        <v>3023655468</v>
      </c>
      <c r="G678" s="34">
        <v>3020048197</v>
      </c>
      <c r="H678" s="34">
        <v>3191208862</v>
      </c>
      <c r="I678" s="35">
        <v>5.7000000000000002E-2</v>
      </c>
      <c r="J678" s="13">
        <v>0</v>
      </c>
      <c r="K678" s="13">
        <v>0</v>
      </c>
      <c r="L678" s="13">
        <v>0</v>
      </c>
      <c r="M678" s="13">
        <v>5.7000000000000002E-2</v>
      </c>
      <c r="N678" s="13">
        <v>4355925</v>
      </c>
      <c r="O678" s="13">
        <v>289767</v>
      </c>
      <c r="P678" s="13">
        <v>3195079893</v>
      </c>
      <c r="Q678" s="36">
        <v>0.93</v>
      </c>
      <c r="R678" s="36">
        <v>0.90210000000000001</v>
      </c>
      <c r="S678" s="36">
        <v>0.91639999999999999</v>
      </c>
      <c r="T678" s="36">
        <v>0.82469999999999999</v>
      </c>
      <c r="U678" s="37">
        <v>0.90210000000000001</v>
      </c>
      <c r="V678" s="36">
        <f t="shared" si="20"/>
        <v>0</v>
      </c>
      <c r="W678" s="13">
        <f t="shared" si="21"/>
        <v>0</v>
      </c>
    </row>
    <row r="679" spans="1:23" x14ac:dyDescent="0.25">
      <c r="A679" s="45">
        <v>163901</v>
      </c>
      <c r="B679" s="13" t="s">
        <v>393</v>
      </c>
      <c r="C679" s="13" t="s">
        <v>1049</v>
      </c>
      <c r="D679" s="13">
        <v>44040.735763888886</v>
      </c>
      <c r="E679" s="13">
        <v>0</v>
      </c>
      <c r="F679" s="13">
        <v>482228111</v>
      </c>
      <c r="G679" s="34">
        <v>501636545</v>
      </c>
      <c r="H679" s="34">
        <v>537943506</v>
      </c>
      <c r="I679" s="35">
        <v>7.1999999999999995E-2</v>
      </c>
      <c r="J679" s="13">
        <v>0</v>
      </c>
      <c r="K679" s="13">
        <v>0</v>
      </c>
      <c r="L679" s="13">
        <v>0</v>
      </c>
      <c r="M679" s="13">
        <v>7.1999999999999995E-2</v>
      </c>
      <c r="N679" s="13">
        <v>0</v>
      </c>
      <c r="O679" s="13">
        <v>0</v>
      </c>
      <c r="P679" s="13">
        <v>517130347</v>
      </c>
      <c r="Q679" s="36">
        <v>0.93</v>
      </c>
      <c r="R679" s="36">
        <v>0.88890000000000002</v>
      </c>
      <c r="S679" s="36">
        <v>0.91639999999999999</v>
      </c>
      <c r="T679" s="36">
        <v>0.82469999999999999</v>
      </c>
      <c r="U679" s="37">
        <v>0.88890000000000002</v>
      </c>
      <c r="V679" s="36">
        <f t="shared" si="20"/>
        <v>0</v>
      </c>
      <c r="W679" s="13">
        <f t="shared" si="21"/>
        <v>0</v>
      </c>
    </row>
    <row r="680" spans="1:23" x14ac:dyDescent="0.25">
      <c r="A680" s="45">
        <v>163902</v>
      </c>
      <c r="B680" s="13" t="s">
        <v>392</v>
      </c>
      <c r="C680" s="13" t="s">
        <v>1049</v>
      </c>
      <c r="D680" s="13">
        <v>44043.305833333332</v>
      </c>
      <c r="E680" s="13">
        <v>0</v>
      </c>
      <c r="F680" s="13">
        <v>205351193</v>
      </c>
      <c r="G680" s="34">
        <v>207729487</v>
      </c>
      <c r="H680" s="34">
        <v>227007284</v>
      </c>
      <c r="I680" s="35">
        <v>9.2999999999999999E-2</v>
      </c>
      <c r="J680" s="13">
        <v>0</v>
      </c>
      <c r="K680" s="13">
        <v>0</v>
      </c>
      <c r="L680" s="13">
        <v>0</v>
      </c>
      <c r="M680" s="13">
        <v>9.2999999999999999E-2</v>
      </c>
      <c r="N680" s="13">
        <v>0</v>
      </c>
      <c r="O680" s="13">
        <v>0</v>
      </c>
      <c r="P680" s="13">
        <v>224408279</v>
      </c>
      <c r="Q680" s="36">
        <v>0.93</v>
      </c>
      <c r="R680" s="36">
        <v>0.87219999999999998</v>
      </c>
      <c r="S680" s="36">
        <v>0.91639999999999999</v>
      </c>
      <c r="T680" s="36">
        <v>0.82469999999999999</v>
      </c>
      <c r="U680" s="37">
        <v>0.87219999999999998</v>
      </c>
      <c r="V680" s="36">
        <f t="shared" si="20"/>
        <v>0</v>
      </c>
      <c r="W680" s="13">
        <f t="shared" si="21"/>
        <v>0</v>
      </c>
    </row>
    <row r="681" spans="1:23" x14ac:dyDescent="0.25">
      <c r="A681" s="45">
        <v>163903</v>
      </c>
      <c r="B681" s="13" t="s">
        <v>391</v>
      </c>
      <c r="C681" s="13" t="s">
        <v>1049</v>
      </c>
      <c r="D681" s="13">
        <v>44039.707499999997</v>
      </c>
      <c r="E681" s="13">
        <v>0</v>
      </c>
      <c r="F681" s="13">
        <v>231980335</v>
      </c>
      <c r="G681" s="34">
        <v>243758522</v>
      </c>
      <c r="H681" s="34">
        <v>268495625</v>
      </c>
      <c r="I681" s="35">
        <v>0.10100000000000001</v>
      </c>
      <c r="J681" s="13">
        <v>0</v>
      </c>
      <c r="K681" s="13">
        <v>0</v>
      </c>
      <c r="L681" s="13">
        <v>0</v>
      </c>
      <c r="M681" s="13">
        <v>0.10100000000000001</v>
      </c>
      <c r="N681" s="13">
        <v>0</v>
      </c>
      <c r="O681" s="13">
        <v>0</v>
      </c>
      <c r="P681" s="13">
        <v>255522164</v>
      </c>
      <c r="Q681" s="36">
        <v>0.93</v>
      </c>
      <c r="R681" s="36">
        <v>0.86539999999999995</v>
      </c>
      <c r="S681" s="36">
        <v>0.91639999999999999</v>
      </c>
      <c r="T681" s="36">
        <v>0.82469999999999999</v>
      </c>
      <c r="U681" s="37">
        <v>0.86539999999999995</v>
      </c>
      <c r="V681" s="36">
        <f t="shared" si="20"/>
        <v>0</v>
      </c>
      <c r="W681" s="13">
        <f t="shared" si="21"/>
        <v>0</v>
      </c>
    </row>
    <row r="682" spans="1:23" x14ac:dyDescent="0.25">
      <c r="A682" s="45">
        <v>163904</v>
      </c>
      <c r="B682" s="13" t="s">
        <v>390</v>
      </c>
      <c r="C682" s="13" t="s">
        <v>1049</v>
      </c>
      <c r="D682" s="13">
        <v>44041.719305555554</v>
      </c>
      <c r="E682" s="13">
        <v>0</v>
      </c>
      <c r="F682" s="13">
        <v>750585392</v>
      </c>
      <c r="G682" s="34">
        <v>778994911</v>
      </c>
      <c r="H682" s="34">
        <v>874829617</v>
      </c>
      <c r="I682" s="35">
        <v>0.123</v>
      </c>
      <c r="J682" s="13">
        <v>0</v>
      </c>
      <c r="K682" s="13">
        <v>0</v>
      </c>
      <c r="L682" s="13">
        <v>0</v>
      </c>
      <c r="M682" s="13">
        <v>0.123</v>
      </c>
      <c r="N682" s="13">
        <v>0</v>
      </c>
      <c r="O682" s="13">
        <v>0</v>
      </c>
      <c r="P682" s="13">
        <v>842925059</v>
      </c>
      <c r="Q682" s="36">
        <v>0.93</v>
      </c>
      <c r="R682" s="36">
        <v>0.8488</v>
      </c>
      <c r="S682" s="36">
        <v>0.91639999999999999</v>
      </c>
      <c r="T682" s="36">
        <v>0.82469999999999999</v>
      </c>
      <c r="U682" s="37">
        <v>0.8488</v>
      </c>
      <c r="V682" s="36">
        <f t="shared" si="20"/>
        <v>0</v>
      </c>
      <c r="W682" s="13">
        <f t="shared" si="21"/>
        <v>0</v>
      </c>
    </row>
    <row r="683" spans="1:23" x14ac:dyDescent="0.25">
      <c r="A683" s="45">
        <v>163908</v>
      </c>
      <c r="B683" s="13" t="s">
        <v>389</v>
      </c>
      <c r="C683" s="13" t="s">
        <v>1049</v>
      </c>
      <c r="D683" s="13">
        <v>44043.305833333332</v>
      </c>
      <c r="E683" s="13">
        <v>0</v>
      </c>
      <c r="F683" s="13">
        <v>2203936212</v>
      </c>
      <c r="G683" s="34">
        <v>2277745185</v>
      </c>
      <c r="H683" s="34">
        <v>2611823582</v>
      </c>
      <c r="I683" s="35">
        <v>0.14699999999999999</v>
      </c>
      <c r="J683" s="13">
        <v>0</v>
      </c>
      <c r="K683" s="13">
        <v>0</v>
      </c>
      <c r="L683" s="13">
        <v>0</v>
      </c>
      <c r="M683" s="13">
        <v>0.14699999999999999</v>
      </c>
      <c r="N683" s="13">
        <v>0</v>
      </c>
      <c r="O683" s="13">
        <v>0</v>
      </c>
      <c r="P683" s="13">
        <v>2527188998</v>
      </c>
      <c r="Q683" s="36">
        <v>0.93</v>
      </c>
      <c r="R683" s="36">
        <v>0.83130000000000004</v>
      </c>
      <c r="S683" s="36">
        <v>0.91639999999999999</v>
      </c>
      <c r="T683" s="36">
        <v>0.82469999999999999</v>
      </c>
      <c r="U683" s="37">
        <v>0.83130000000000004</v>
      </c>
      <c r="V683" s="36">
        <f t="shared" si="20"/>
        <v>0</v>
      </c>
      <c r="W683" s="13">
        <f t="shared" si="21"/>
        <v>0</v>
      </c>
    </row>
    <row r="684" spans="1:23" x14ac:dyDescent="0.25">
      <c r="A684" s="45">
        <v>164901</v>
      </c>
      <c r="B684" s="13" t="s">
        <v>388</v>
      </c>
      <c r="C684" s="13" t="s">
        <v>1049</v>
      </c>
      <c r="D684" s="13">
        <v>44039.707499999997</v>
      </c>
      <c r="E684" s="13">
        <v>0</v>
      </c>
      <c r="F684" s="13">
        <v>188103726</v>
      </c>
      <c r="G684" s="34">
        <v>180017410</v>
      </c>
      <c r="H684" s="34">
        <v>183835440</v>
      </c>
      <c r="I684" s="35">
        <v>2.1000000000000001E-2</v>
      </c>
      <c r="J684" s="13">
        <v>0</v>
      </c>
      <c r="K684" s="13">
        <v>0</v>
      </c>
      <c r="L684" s="13">
        <v>0</v>
      </c>
      <c r="M684" s="13">
        <v>2.1000000000000001E-2</v>
      </c>
      <c r="N684" s="13">
        <v>0</v>
      </c>
      <c r="O684" s="13">
        <v>0</v>
      </c>
      <c r="P684" s="13">
        <v>192093261</v>
      </c>
      <c r="Q684" s="36">
        <v>0.93</v>
      </c>
      <c r="R684" s="36">
        <v>0.93</v>
      </c>
      <c r="S684" s="36">
        <v>0.91639999999999999</v>
      </c>
      <c r="T684" s="36">
        <v>0.82469999999999999</v>
      </c>
      <c r="U684" s="37">
        <v>0.91639999999999999</v>
      </c>
      <c r="V684" s="36">
        <f t="shared" si="20"/>
        <v>0</v>
      </c>
      <c r="W684" s="13">
        <f t="shared" si="21"/>
        <v>0</v>
      </c>
    </row>
    <row r="685" spans="1:23" x14ac:dyDescent="0.25">
      <c r="A685" s="45">
        <v>165901</v>
      </c>
      <c r="B685" s="13" t="s">
        <v>387</v>
      </c>
      <c r="C685" s="13" t="s">
        <v>1049</v>
      </c>
      <c r="D685" s="13">
        <v>44041.719305555554</v>
      </c>
      <c r="E685" s="13">
        <v>796029770</v>
      </c>
      <c r="F685" s="13">
        <v>35072642753</v>
      </c>
      <c r="G685" s="34">
        <v>35507776949</v>
      </c>
      <c r="H685" s="34">
        <v>36420541903</v>
      </c>
      <c r="I685" s="35">
        <v>2.5999999999999999E-2</v>
      </c>
      <c r="J685" s="13">
        <v>0</v>
      </c>
      <c r="K685" s="13">
        <v>0</v>
      </c>
      <c r="L685" s="13">
        <v>0</v>
      </c>
      <c r="M685" s="13">
        <v>2.5999999999999999E-2</v>
      </c>
      <c r="N685" s="13">
        <v>824384443</v>
      </c>
      <c r="O685" s="13">
        <v>28354673</v>
      </c>
      <c r="P685" s="13">
        <v>35982114008</v>
      </c>
      <c r="Q685" s="36">
        <v>0.93</v>
      </c>
      <c r="R685" s="36">
        <v>0.92910000000000004</v>
      </c>
      <c r="S685" s="36">
        <v>0.91639999999999999</v>
      </c>
      <c r="T685" s="36">
        <v>0.82469999999999999</v>
      </c>
      <c r="U685" s="37">
        <v>0.91639999999999999</v>
      </c>
      <c r="V685" s="36">
        <f t="shared" si="20"/>
        <v>0</v>
      </c>
      <c r="W685" s="13">
        <f t="shared" si="21"/>
        <v>0</v>
      </c>
    </row>
    <row r="686" spans="1:23" x14ac:dyDescent="0.25">
      <c r="A686" s="45">
        <v>165902</v>
      </c>
      <c r="B686" s="13" t="s">
        <v>386</v>
      </c>
      <c r="C686" s="13" t="s">
        <v>1052</v>
      </c>
      <c r="D686" s="13">
        <v>44059.671122685184</v>
      </c>
      <c r="E686" s="13">
        <v>102227912</v>
      </c>
      <c r="F686" s="13">
        <v>2646065866</v>
      </c>
      <c r="G686" s="34">
        <v>2558281079</v>
      </c>
      <c r="H686" s="34">
        <v>2959998800</v>
      </c>
      <c r="I686" s="35">
        <v>0.157</v>
      </c>
      <c r="J686" s="13">
        <v>0</v>
      </c>
      <c r="K686" s="13">
        <v>0</v>
      </c>
      <c r="L686" s="13">
        <v>0</v>
      </c>
      <c r="M686" s="13">
        <v>0.157</v>
      </c>
      <c r="N686" s="13">
        <v>110511888</v>
      </c>
      <c r="O686" s="13">
        <v>8283976</v>
      </c>
      <c r="P686" s="13">
        <v>3053799611</v>
      </c>
      <c r="Q686" s="36">
        <v>0.93</v>
      </c>
      <c r="R686" s="36">
        <v>0.82589999999999997</v>
      </c>
      <c r="S686" s="36">
        <v>0.91639999999999999</v>
      </c>
      <c r="T686" s="36">
        <v>0.82469999999999999</v>
      </c>
      <c r="U686" s="37">
        <v>0.82589999999999997</v>
      </c>
      <c r="V686" s="36">
        <f t="shared" si="20"/>
        <v>0</v>
      </c>
      <c r="W686" s="13">
        <f t="shared" si="21"/>
        <v>0</v>
      </c>
    </row>
    <row r="687" spans="1:23" x14ac:dyDescent="0.25">
      <c r="A687" s="45">
        <v>166901</v>
      </c>
      <c r="B687" s="13" t="s">
        <v>385</v>
      </c>
      <c r="C687" s="13" t="s">
        <v>1049</v>
      </c>
      <c r="D687" s="13">
        <v>44043.305833333332</v>
      </c>
      <c r="E687" s="13">
        <v>0</v>
      </c>
      <c r="F687" s="13">
        <v>420124579</v>
      </c>
      <c r="G687" s="34">
        <v>445906028</v>
      </c>
      <c r="H687" s="34">
        <v>466369675</v>
      </c>
      <c r="I687" s="35">
        <v>4.5999999999999999E-2</v>
      </c>
      <c r="J687" s="13">
        <v>0</v>
      </c>
      <c r="K687" s="13">
        <v>0</v>
      </c>
      <c r="L687" s="13">
        <v>0</v>
      </c>
      <c r="M687" s="13">
        <v>4.5999999999999999E-2</v>
      </c>
      <c r="N687" s="13">
        <v>0</v>
      </c>
      <c r="O687" s="13">
        <v>0</v>
      </c>
      <c r="P687" s="13">
        <v>439405056</v>
      </c>
      <c r="Q687" s="36">
        <v>0.93</v>
      </c>
      <c r="R687" s="36">
        <v>0.91139999999999999</v>
      </c>
      <c r="S687" s="36">
        <v>0.91639999999999999</v>
      </c>
      <c r="T687" s="36">
        <v>0.82469999999999999</v>
      </c>
      <c r="U687" s="37">
        <v>0.91139999999999999</v>
      </c>
      <c r="V687" s="36">
        <f t="shared" si="20"/>
        <v>0</v>
      </c>
      <c r="W687" s="13">
        <f t="shared" si="21"/>
        <v>0</v>
      </c>
    </row>
    <row r="688" spans="1:23" x14ac:dyDescent="0.25">
      <c r="A688" s="45">
        <v>166903</v>
      </c>
      <c r="B688" s="13" t="s">
        <v>383</v>
      </c>
      <c r="C688" s="13" t="s">
        <v>1049</v>
      </c>
      <c r="D688" s="13">
        <v>44036.564849537041</v>
      </c>
      <c r="E688" s="13">
        <v>0</v>
      </c>
      <c r="F688" s="13">
        <v>137008069</v>
      </c>
      <c r="G688" s="34">
        <v>143861013</v>
      </c>
      <c r="H688" s="34">
        <v>140178652</v>
      </c>
      <c r="I688" s="35">
        <v>-2.5999999999999999E-2</v>
      </c>
      <c r="J688" s="13">
        <v>0</v>
      </c>
      <c r="K688" s="13">
        <v>0</v>
      </c>
      <c r="L688" s="13">
        <v>0</v>
      </c>
      <c r="M688" s="13">
        <v>-2.5999999999999999E-2</v>
      </c>
      <c r="N688" s="13">
        <v>0</v>
      </c>
      <c r="O688" s="13">
        <v>0</v>
      </c>
      <c r="P688" s="13">
        <v>133501120</v>
      </c>
      <c r="Q688" s="36">
        <v>0.93</v>
      </c>
      <c r="R688" s="36">
        <v>0.93</v>
      </c>
      <c r="S688" s="36">
        <v>0.91639999999999999</v>
      </c>
      <c r="T688" s="36">
        <v>0.82469999999999999</v>
      </c>
      <c r="U688" s="37">
        <v>0.91639999999999999</v>
      </c>
      <c r="V688" s="36">
        <f t="shared" si="20"/>
        <v>0</v>
      </c>
      <c r="W688" s="13">
        <f t="shared" si="21"/>
        <v>0</v>
      </c>
    </row>
    <row r="689" spans="1:23" x14ac:dyDescent="0.25">
      <c r="A689" s="45">
        <v>166904</v>
      </c>
      <c r="B689" s="13" t="s">
        <v>382</v>
      </c>
      <c r="C689" s="13" t="s">
        <v>1049</v>
      </c>
      <c r="D689" s="13">
        <v>44036.564849537041</v>
      </c>
      <c r="E689" s="13">
        <v>0</v>
      </c>
      <c r="F689" s="13">
        <v>460669704</v>
      </c>
      <c r="G689" s="34">
        <v>462902066</v>
      </c>
      <c r="H689" s="34">
        <v>527708818</v>
      </c>
      <c r="I689" s="35">
        <v>0.14000000000000001</v>
      </c>
      <c r="J689" s="13">
        <v>0</v>
      </c>
      <c r="K689" s="13">
        <v>0</v>
      </c>
      <c r="L689" s="13">
        <v>0</v>
      </c>
      <c r="M689" s="13">
        <v>0.14000000000000001</v>
      </c>
      <c r="N689" s="13">
        <v>0</v>
      </c>
      <c r="O689" s="13">
        <v>0</v>
      </c>
      <c r="P689" s="13">
        <v>525163923</v>
      </c>
      <c r="Q689" s="36">
        <v>0.93</v>
      </c>
      <c r="R689" s="36">
        <v>0.83609999999999995</v>
      </c>
      <c r="S689" s="36">
        <v>0.91639999999999999</v>
      </c>
      <c r="T689" s="36">
        <v>0.82469999999999999</v>
      </c>
      <c r="U689" s="37">
        <v>0.83609999999999995</v>
      </c>
      <c r="V689" s="36">
        <f t="shared" si="20"/>
        <v>0</v>
      </c>
      <c r="W689" s="13">
        <f t="shared" si="21"/>
        <v>0</v>
      </c>
    </row>
    <row r="690" spans="1:23" x14ac:dyDescent="0.25">
      <c r="A690" s="45">
        <v>166905</v>
      </c>
      <c r="B690" s="13" t="s">
        <v>381</v>
      </c>
      <c r="C690" s="13" t="s">
        <v>1049</v>
      </c>
      <c r="D690" s="13">
        <v>44039.359756944446</v>
      </c>
      <c r="E690" s="13">
        <v>0</v>
      </c>
      <c r="F690" s="13">
        <v>189982852</v>
      </c>
      <c r="G690" s="34">
        <v>199441232</v>
      </c>
      <c r="H690" s="34">
        <v>218582086</v>
      </c>
      <c r="I690" s="35">
        <v>9.6000000000000002E-2</v>
      </c>
      <c r="J690" s="13">
        <v>0</v>
      </c>
      <c r="K690" s="13">
        <v>0</v>
      </c>
      <c r="L690" s="13">
        <v>0</v>
      </c>
      <c r="M690" s="13">
        <v>9.6000000000000002E-2</v>
      </c>
      <c r="N690" s="13">
        <v>0</v>
      </c>
      <c r="O690" s="13">
        <v>0</v>
      </c>
      <c r="P690" s="13">
        <v>208215963</v>
      </c>
      <c r="Q690" s="36">
        <v>0.93</v>
      </c>
      <c r="R690" s="36">
        <v>0.86970000000000003</v>
      </c>
      <c r="S690" s="36">
        <v>0.91639999999999999</v>
      </c>
      <c r="T690" s="36">
        <v>0.82469999999999999</v>
      </c>
      <c r="U690" s="37">
        <v>0.86970000000000003</v>
      </c>
      <c r="V690" s="36">
        <f t="shared" si="20"/>
        <v>0</v>
      </c>
      <c r="W690" s="13">
        <f t="shared" si="21"/>
        <v>0</v>
      </c>
    </row>
    <row r="691" spans="1:23" x14ac:dyDescent="0.25">
      <c r="A691" s="45">
        <v>167901</v>
      </c>
      <c r="B691" s="13" t="s">
        <v>379</v>
      </c>
      <c r="C691" s="13" t="s">
        <v>1049</v>
      </c>
      <c r="D691" s="13">
        <v>44043.305833333332</v>
      </c>
      <c r="E691" s="13">
        <v>0</v>
      </c>
      <c r="F691" s="13">
        <v>326647657</v>
      </c>
      <c r="G691" s="34">
        <v>336411481</v>
      </c>
      <c r="H691" s="34">
        <v>334945322</v>
      </c>
      <c r="I691" s="35">
        <v>-4.0000000000000001E-3</v>
      </c>
      <c r="J691" s="13">
        <v>0</v>
      </c>
      <c r="K691" s="13">
        <v>0</v>
      </c>
      <c r="L691" s="13">
        <v>0</v>
      </c>
      <c r="M691" s="13">
        <v>-4.0000000000000001E-3</v>
      </c>
      <c r="N691" s="13">
        <v>0</v>
      </c>
      <c r="O691" s="13">
        <v>0</v>
      </c>
      <c r="P691" s="13">
        <v>325224051</v>
      </c>
      <c r="Q691" s="36">
        <v>0.93</v>
      </c>
      <c r="R691" s="36">
        <v>0.93</v>
      </c>
      <c r="S691" s="36">
        <v>0.91639999999999999</v>
      </c>
      <c r="T691" s="36">
        <v>0.82469999999999999</v>
      </c>
      <c r="U691" s="37">
        <v>0.91639999999999999</v>
      </c>
      <c r="V691" s="36">
        <f t="shared" si="20"/>
        <v>0</v>
      </c>
      <c r="W691" s="13">
        <f t="shared" si="21"/>
        <v>0</v>
      </c>
    </row>
    <row r="692" spans="1:23" x14ac:dyDescent="0.25">
      <c r="A692" s="45">
        <v>167902</v>
      </c>
      <c r="B692" s="13" t="s">
        <v>378</v>
      </c>
      <c r="C692" s="13" t="s">
        <v>1049</v>
      </c>
      <c r="D692" s="13">
        <v>44043.706967592596</v>
      </c>
      <c r="E692" s="13">
        <v>0</v>
      </c>
      <c r="F692" s="13">
        <v>137797658</v>
      </c>
      <c r="G692" s="34">
        <v>139212195</v>
      </c>
      <c r="H692" s="34">
        <v>135705015</v>
      </c>
      <c r="I692" s="35">
        <v>-2.5000000000000001E-2</v>
      </c>
      <c r="J692" s="13">
        <v>0</v>
      </c>
      <c r="K692" s="13">
        <v>0</v>
      </c>
      <c r="L692" s="13">
        <v>0</v>
      </c>
      <c r="M692" s="13">
        <v>-2.5000000000000001E-2</v>
      </c>
      <c r="N692" s="13">
        <v>0</v>
      </c>
      <c r="O692" s="13">
        <v>0</v>
      </c>
      <c r="P692" s="13">
        <v>134326115</v>
      </c>
      <c r="Q692" s="36">
        <v>0.93</v>
      </c>
      <c r="R692" s="36">
        <v>0.93</v>
      </c>
      <c r="S692" s="36">
        <v>0.91639999999999999</v>
      </c>
      <c r="T692" s="36">
        <v>0.82469999999999999</v>
      </c>
      <c r="U692" s="37">
        <v>0.91639999999999999</v>
      </c>
      <c r="V692" s="36">
        <f t="shared" si="20"/>
        <v>0</v>
      </c>
      <c r="W692" s="13">
        <f t="shared" si="21"/>
        <v>0</v>
      </c>
    </row>
    <row r="693" spans="1:23" x14ac:dyDescent="0.25">
      <c r="A693" s="45">
        <v>167904</v>
      </c>
      <c r="B693" s="13" t="s">
        <v>377</v>
      </c>
      <c r="C693" s="13" t="s">
        <v>1049</v>
      </c>
      <c r="D693" s="13">
        <v>44043.305833333332</v>
      </c>
      <c r="E693" s="13">
        <v>0</v>
      </c>
      <c r="F693" s="13">
        <v>41937263</v>
      </c>
      <c r="G693" s="34">
        <v>43185160</v>
      </c>
      <c r="H693" s="34">
        <v>47305769</v>
      </c>
      <c r="I693" s="35">
        <v>9.5000000000000001E-2</v>
      </c>
      <c r="J693" s="13">
        <v>0</v>
      </c>
      <c r="K693" s="13">
        <v>0</v>
      </c>
      <c r="L693" s="13">
        <v>0</v>
      </c>
      <c r="M693" s="13">
        <v>9.5000000000000001E-2</v>
      </c>
      <c r="N693" s="13">
        <v>0</v>
      </c>
      <c r="O693" s="13">
        <v>0</v>
      </c>
      <c r="P693" s="13">
        <v>45938801</v>
      </c>
      <c r="Q693" s="36">
        <v>0.93</v>
      </c>
      <c r="R693" s="36">
        <v>0.87019999999999997</v>
      </c>
      <c r="S693" s="36">
        <v>0.91639999999999999</v>
      </c>
      <c r="T693" s="36">
        <v>0.82469999999999999</v>
      </c>
      <c r="U693" s="37">
        <v>0.87019999999999997</v>
      </c>
      <c r="V693" s="36">
        <f t="shared" si="20"/>
        <v>0</v>
      </c>
      <c r="W693" s="13">
        <f t="shared" si="21"/>
        <v>0</v>
      </c>
    </row>
    <row r="694" spans="1:23" x14ac:dyDescent="0.25">
      <c r="A694" s="45">
        <v>168901</v>
      </c>
      <c r="B694" s="13" t="s">
        <v>376</v>
      </c>
      <c r="C694" s="13" t="s">
        <v>1049</v>
      </c>
      <c r="D694" s="13">
        <v>44041.719305555554</v>
      </c>
      <c r="E694" s="13">
        <v>0</v>
      </c>
      <c r="F694" s="13">
        <v>497458039</v>
      </c>
      <c r="G694" s="34">
        <v>508905868</v>
      </c>
      <c r="H694" s="34">
        <v>524278276</v>
      </c>
      <c r="I694" s="35">
        <v>0.03</v>
      </c>
      <c r="J694" s="13">
        <v>0</v>
      </c>
      <c r="K694" s="13">
        <v>0</v>
      </c>
      <c r="L694" s="13">
        <v>0</v>
      </c>
      <c r="M694" s="13">
        <v>0.03</v>
      </c>
      <c r="N694" s="13">
        <v>0</v>
      </c>
      <c r="O694" s="13">
        <v>0</v>
      </c>
      <c r="P694" s="13">
        <v>512484645</v>
      </c>
      <c r="Q694" s="36">
        <v>0.93</v>
      </c>
      <c r="R694" s="36">
        <v>0.92520000000000002</v>
      </c>
      <c r="S694" s="36">
        <v>0.91639999999999999</v>
      </c>
      <c r="T694" s="36">
        <v>0.82469999999999999</v>
      </c>
      <c r="U694" s="37">
        <v>0.91639999999999999</v>
      </c>
      <c r="V694" s="36">
        <f t="shared" si="20"/>
        <v>0</v>
      </c>
      <c r="W694" s="13">
        <f t="shared" si="21"/>
        <v>0</v>
      </c>
    </row>
    <row r="695" spans="1:23" x14ac:dyDescent="0.25">
      <c r="A695" s="45">
        <v>168902</v>
      </c>
      <c r="B695" s="13" t="s">
        <v>375</v>
      </c>
      <c r="C695" s="13" t="s">
        <v>1049</v>
      </c>
      <c r="D695" s="13">
        <v>44039.707499999997</v>
      </c>
      <c r="E695" s="13">
        <v>0</v>
      </c>
      <c r="F695" s="13">
        <v>172057517</v>
      </c>
      <c r="G695" s="34">
        <v>170067987</v>
      </c>
      <c r="H695" s="34">
        <v>160227260</v>
      </c>
      <c r="I695" s="35">
        <v>-5.8000000000000003E-2</v>
      </c>
      <c r="J695" s="13">
        <v>0</v>
      </c>
      <c r="K695" s="13">
        <v>0</v>
      </c>
      <c r="L695" s="13">
        <v>0</v>
      </c>
      <c r="M695" s="13">
        <v>-5.8000000000000003E-2</v>
      </c>
      <c r="N695" s="13">
        <v>0</v>
      </c>
      <c r="O695" s="13">
        <v>0</v>
      </c>
      <c r="P695" s="13">
        <v>162101669</v>
      </c>
      <c r="Q695" s="36">
        <v>0.93</v>
      </c>
      <c r="R695" s="36">
        <v>0.93</v>
      </c>
      <c r="S695" s="36">
        <v>0.91639999999999999</v>
      </c>
      <c r="T695" s="36">
        <v>0.82469999999999999</v>
      </c>
      <c r="U695" s="37">
        <v>0.91639999999999999</v>
      </c>
      <c r="V695" s="36">
        <f t="shared" si="20"/>
        <v>0</v>
      </c>
      <c r="W695" s="13">
        <f t="shared" si="21"/>
        <v>0</v>
      </c>
    </row>
    <row r="696" spans="1:23" x14ac:dyDescent="0.25">
      <c r="A696" s="45">
        <v>168903</v>
      </c>
      <c r="B696" s="13" t="s">
        <v>374</v>
      </c>
      <c r="C696" s="13" t="s">
        <v>1049</v>
      </c>
      <c r="D696" s="13">
        <v>44040.735763888886</v>
      </c>
      <c r="E696" s="13">
        <v>0</v>
      </c>
      <c r="F696" s="13">
        <v>301260919</v>
      </c>
      <c r="G696" s="34">
        <v>297567200</v>
      </c>
      <c r="H696" s="34">
        <v>255796039</v>
      </c>
      <c r="I696" s="35">
        <v>-0.14000000000000001</v>
      </c>
      <c r="J696" s="13">
        <v>0</v>
      </c>
      <c r="K696" s="13">
        <v>0</v>
      </c>
      <c r="L696" s="13">
        <v>0</v>
      </c>
      <c r="M696" s="13">
        <v>-0.14000000000000001</v>
      </c>
      <c r="N696" s="13">
        <v>0</v>
      </c>
      <c r="O696" s="13">
        <v>0</v>
      </c>
      <c r="P696" s="13">
        <v>258971250</v>
      </c>
      <c r="Q696" s="36">
        <v>0.93</v>
      </c>
      <c r="R696" s="36">
        <v>0.93</v>
      </c>
      <c r="S696" s="36">
        <v>0.91639999999999999</v>
      </c>
      <c r="T696" s="36">
        <v>0.82469999999999999</v>
      </c>
      <c r="U696" s="37">
        <v>0.91639999999999999</v>
      </c>
      <c r="V696" s="36">
        <f t="shared" si="20"/>
        <v>0</v>
      </c>
      <c r="W696" s="13">
        <f t="shared" si="21"/>
        <v>0</v>
      </c>
    </row>
    <row r="697" spans="1:23" x14ac:dyDescent="0.25">
      <c r="A697" s="45">
        <v>169901</v>
      </c>
      <c r="B697" s="13" t="s">
        <v>373</v>
      </c>
      <c r="C697" s="13" t="s">
        <v>1049</v>
      </c>
      <c r="D697" s="13">
        <v>44043.305833333332</v>
      </c>
      <c r="E697" s="13">
        <v>0</v>
      </c>
      <c r="F697" s="13">
        <v>985484503</v>
      </c>
      <c r="G697" s="34">
        <v>1015958108</v>
      </c>
      <c r="H697" s="34">
        <v>1027963548</v>
      </c>
      <c r="I697" s="35">
        <v>1.2E-2</v>
      </c>
      <c r="J697" s="13">
        <v>0</v>
      </c>
      <c r="K697" s="13">
        <v>0</v>
      </c>
      <c r="L697" s="13">
        <v>0</v>
      </c>
      <c r="M697" s="13">
        <v>1.2E-2</v>
      </c>
      <c r="N697" s="13">
        <v>0</v>
      </c>
      <c r="O697" s="13">
        <v>0</v>
      </c>
      <c r="P697" s="13">
        <v>997129841</v>
      </c>
      <c r="Q697" s="36">
        <v>0.93</v>
      </c>
      <c r="R697" s="36">
        <v>0.93</v>
      </c>
      <c r="S697" s="36">
        <v>0.91639999999999999</v>
      </c>
      <c r="T697" s="36">
        <v>0.82469999999999999</v>
      </c>
      <c r="U697" s="37">
        <v>0.91639999999999999</v>
      </c>
      <c r="V697" s="36">
        <f t="shared" si="20"/>
        <v>0</v>
      </c>
      <c r="W697" s="13">
        <f t="shared" si="21"/>
        <v>0</v>
      </c>
    </row>
    <row r="698" spans="1:23" x14ac:dyDescent="0.25">
      <c r="A698" s="45">
        <v>169902</v>
      </c>
      <c r="B698" s="13" t="s">
        <v>372</v>
      </c>
      <c r="C698" s="13" t="s">
        <v>1049</v>
      </c>
      <c r="D698" s="13">
        <v>44039.707499999997</v>
      </c>
      <c r="E698" s="13">
        <v>0</v>
      </c>
      <c r="F698" s="13">
        <v>269053412</v>
      </c>
      <c r="G698" s="34">
        <v>279878557</v>
      </c>
      <c r="H698" s="34">
        <v>285237024</v>
      </c>
      <c r="I698" s="35">
        <v>1.9E-2</v>
      </c>
      <c r="J698" s="13">
        <v>0</v>
      </c>
      <c r="K698" s="13">
        <v>0</v>
      </c>
      <c r="L698" s="13">
        <v>0</v>
      </c>
      <c r="M698" s="13">
        <v>1.9E-2</v>
      </c>
      <c r="N698" s="13">
        <v>0</v>
      </c>
      <c r="O698" s="13">
        <v>0</v>
      </c>
      <c r="P698" s="13">
        <v>274204624</v>
      </c>
      <c r="Q698" s="36">
        <v>0.93</v>
      </c>
      <c r="R698" s="36">
        <v>0.93</v>
      </c>
      <c r="S698" s="36">
        <v>0.91639999999999999</v>
      </c>
      <c r="T698" s="36">
        <v>0.82469999999999999</v>
      </c>
      <c r="U698" s="37">
        <v>0.91639999999999999</v>
      </c>
      <c r="V698" s="36">
        <f t="shared" si="20"/>
        <v>0</v>
      </c>
      <c r="W698" s="13">
        <f t="shared" si="21"/>
        <v>0</v>
      </c>
    </row>
    <row r="699" spans="1:23" x14ac:dyDescent="0.25">
      <c r="A699" s="45">
        <v>169906</v>
      </c>
      <c r="B699" s="13" t="s">
        <v>371</v>
      </c>
      <c r="C699" s="13" t="s">
        <v>1049</v>
      </c>
      <c r="D699" s="13">
        <v>44039.359756944446</v>
      </c>
      <c r="E699" s="13">
        <v>0</v>
      </c>
      <c r="F699" s="13">
        <v>116831187</v>
      </c>
      <c r="G699" s="34">
        <v>118609090</v>
      </c>
      <c r="H699" s="34">
        <v>131799790</v>
      </c>
      <c r="I699" s="35">
        <v>0.111</v>
      </c>
      <c r="J699" s="13">
        <v>0</v>
      </c>
      <c r="K699" s="13">
        <v>0</v>
      </c>
      <c r="L699" s="13">
        <v>0</v>
      </c>
      <c r="M699" s="13">
        <v>0.111</v>
      </c>
      <c r="N699" s="13">
        <v>0</v>
      </c>
      <c r="O699" s="13">
        <v>0</v>
      </c>
      <c r="P699" s="13">
        <v>129824164</v>
      </c>
      <c r="Q699" s="36">
        <v>0.93</v>
      </c>
      <c r="R699" s="36">
        <v>0.85780000000000001</v>
      </c>
      <c r="S699" s="36">
        <v>0.91639999999999999</v>
      </c>
      <c r="T699" s="36">
        <v>0.82469999999999999</v>
      </c>
      <c r="U699" s="37">
        <v>0.85780000000000001</v>
      </c>
      <c r="V699" s="36">
        <f t="shared" si="20"/>
        <v>0</v>
      </c>
      <c r="W699" s="13">
        <f t="shared" si="21"/>
        <v>0</v>
      </c>
    </row>
    <row r="700" spans="1:23" x14ac:dyDescent="0.25">
      <c r="A700" s="45">
        <v>169908</v>
      </c>
      <c r="B700" s="13" t="s">
        <v>370</v>
      </c>
      <c r="C700" s="13" t="s">
        <v>1049</v>
      </c>
      <c r="D700" s="13">
        <v>44036.564849537041</v>
      </c>
      <c r="E700" s="13">
        <v>0</v>
      </c>
      <c r="F700" s="13">
        <v>38964752</v>
      </c>
      <c r="G700" s="34">
        <v>41071280</v>
      </c>
      <c r="H700" s="34">
        <v>41453445</v>
      </c>
      <c r="I700" s="35">
        <v>8.9999999999999993E-3</v>
      </c>
      <c r="J700" s="13">
        <v>0</v>
      </c>
      <c r="K700" s="13">
        <v>0</v>
      </c>
      <c r="L700" s="13">
        <v>0</v>
      </c>
      <c r="M700" s="13">
        <v>8.9999999999999993E-3</v>
      </c>
      <c r="N700" s="13">
        <v>0</v>
      </c>
      <c r="O700" s="13">
        <v>0</v>
      </c>
      <c r="P700" s="13">
        <v>39327316</v>
      </c>
      <c r="Q700" s="36">
        <v>0.93</v>
      </c>
      <c r="R700" s="36">
        <v>0.93</v>
      </c>
      <c r="S700" s="36">
        <v>0.91639999999999999</v>
      </c>
      <c r="T700" s="36">
        <v>0.82469999999999999</v>
      </c>
      <c r="U700" s="37">
        <v>0.91639999999999999</v>
      </c>
      <c r="V700" s="36">
        <f t="shared" si="20"/>
        <v>0</v>
      </c>
      <c r="W700" s="13">
        <f t="shared" si="21"/>
        <v>0</v>
      </c>
    </row>
    <row r="701" spans="1:23" x14ac:dyDescent="0.25">
      <c r="A701" s="45">
        <v>169909</v>
      </c>
      <c r="B701" s="13" t="s">
        <v>369</v>
      </c>
      <c r="C701" s="13" t="s">
        <v>1049</v>
      </c>
      <c r="D701" s="13">
        <v>44036.564849537041</v>
      </c>
      <c r="E701" s="13">
        <v>0</v>
      </c>
      <c r="F701" s="13">
        <v>100708202</v>
      </c>
      <c r="G701" s="34">
        <v>103408814</v>
      </c>
      <c r="H701" s="34">
        <v>100442427</v>
      </c>
      <c r="I701" s="35">
        <v>-2.9000000000000001E-2</v>
      </c>
      <c r="J701" s="13">
        <v>0</v>
      </c>
      <c r="K701" s="13">
        <v>0</v>
      </c>
      <c r="L701" s="13">
        <v>0</v>
      </c>
      <c r="M701" s="13">
        <v>-2.9000000000000001E-2</v>
      </c>
      <c r="N701" s="13">
        <v>0</v>
      </c>
      <c r="O701" s="13">
        <v>0</v>
      </c>
      <c r="P701" s="13">
        <v>97819285</v>
      </c>
      <c r="Q701" s="36">
        <v>0.93</v>
      </c>
      <c r="R701" s="36">
        <v>0.93</v>
      </c>
      <c r="S701" s="36">
        <v>0.91639999999999999</v>
      </c>
      <c r="T701" s="36">
        <v>0.82469999999999999</v>
      </c>
      <c r="U701" s="37">
        <v>0.91639999999999999</v>
      </c>
      <c r="V701" s="36">
        <f t="shared" si="20"/>
        <v>0</v>
      </c>
      <c r="W701" s="13">
        <f t="shared" si="21"/>
        <v>0</v>
      </c>
    </row>
    <row r="702" spans="1:23" x14ac:dyDescent="0.25">
      <c r="A702" s="45">
        <v>169910</v>
      </c>
      <c r="B702" s="13" t="s">
        <v>368</v>
      </c>
      <c r="C702" s="13" t="s">
        <v>1049</v>
      </c>
      <c r="D702" s="13">
        <v>44039.359756944446</v>
      </c>
      <c r="E702" s="13">
        <v>0</v>
      </c>
      <c r="F702" s="13">
        <v>229668769</v>
      </c>
      <c r="G702" s="34">
        <v>233143716</v>
      </c>
      <c r="H702" s="34">
        <v>195617216</v>
      </c>
      <c r="I702" s="35">
        <v>-0.161</v>
      </c>
      <c r="J702" s="13">
        <v>0</v>
      </c>
      <c r="K702" s="13">
        <v>0</v>
      </c>
      <c r="L702" s="13">
        <v>0</v>
      </c>
      <c r="M702" s="13">
        <v>-0.161</v>
      </c>
      <c r="N702" s="13">
        <v>0</v>
      </c>
      <c r="O702" s="13">
        <v>0</v>
      </c>
      <c r="P702" s="13">
        <v>192701592</v>
      </c>
      <c r="Q702" s="36">
        <v>0.93</v>
      </c>
      <c r="R702" s="36">
        <v>0.93</v>
      </c>
      <c r="S702" s="36">
        <v>0.91639999999999999</v>
      </c>
      <c r="T702" s="36">
        <v>0.82469999999999999</v>
      </c>
      <c r="U702" s="37">
        <v>0.91639999999999999</v>
      </c>
      <c r="V702" s="36">
        <f t="shared" si="20"/>
        <v>0</v>
      </c>
      <c r="W702" s="13">
        <f t="shared" si="21"/>
        <v>0</v>
      </c>
    </row>
    <row r="703" spans="1:23" x14ac:dyDescent="0.25">
      <c r="A703" s="45">
        <v>169911</v>
      </c>
      <c r="B703" s="13" t="s">
        <v>367</v>
      </c>
      <c r="C703" s="13" t="s">
        <v>1049</v>
      </c>
      <c r="D703" s="13">
        <v>44036.564849537041</v>
      </c>
      <c r="E703" s="13">
        <v>0</v>
      </c>
      <c r="F703" s="13">
        <v>206858363</v>
      </c>
      <c r="G703" s="34">
        <v>211454178</v>
      </c>
      <c r="H703" s="34">
        <v>191087877</v>
      </c>
      <c r="I703" s="35">
        <v>-9.6000000000000002E-2</v>
      </c>
      <c r="J703" s="13">
        <v>0</v>
      </c>
      <c r="K703" s="13">
        <v>0</v>
      </c>
      <c r="L703" s="13">
        <v>0</v>
      </c>
      <c r="M703" s="13">
        <v>-9.6000000000000002E-2</v>
      </c>
      <c r="N703" s="13">
        <v>0</v>
      </c>
      <c r="O703" s="13">
        <v>0</v>
      </c>
      <c r="P703" s="13">
        <v>186934710</v>
      </c>
      <c r="Q703" s="36">
        <v>0.93</v>
      </c>
      <c r="R703" s="36">
        <v>0.93</v>
      </c>
      <c r="S703" s="36">
        <v>0.91639999999999999</v>
      </c>
      <c r="T703" s="36">
        <v>0.82469999999999999</v>
      </c>
      <c r="U703" s="37">
        <v>0.91639999999999999</v>
      </c>
      <c r="V703" s="36">
        <f t="shared" si="20"/>
        <v>0</v>
      </c>
      <c r="W703" s="13">
        <f t="shared" si="21"/>
        <v>0</v>
      </c>
    </row>
    <row r="704" spans="1:23" x14ac:dyDescent="0.25">
      <c r="A704" s="45">
        <v>170902</v>
      </c>
      <c r="B704" s="13" t="s">
        <v>366</v>
      </c>
      <c r="C704" s="13" t="s">
        <v>1049</v>
      </c>
      <c r="D704" s="13">
        <v>44036.564849537041</v>
      </c>
      <c r="E704" s="13">
        <v>0</v>
      </c>
      <c r="F704" s="13">
        <v>37919241245</v>
      </c>
      <c r="G704" s="34">
        <v>39059071991</v>
      </c>
      <c r="H704" s="34">
        <v>41251190422</v>
      </c>
      <c r="I704" s="35">
        <v>5.6000000000000001E-2</v>
      </c>
      <c r="J704" s="13">
        <v>0</v>
      </c>
      <c r="K704" s="13">
        <v>0</v>
      </c>
      <c r="L704" s="13">
        <v>0</v>
      </c>
      <c r="M704" s="13">
        <v>5.6000000000000001E-2</v>
      </c>
      <c r="N704" s="13">
        <v>0</v>
      </c>
      <c r="O704" s="13">
        <v>0</v>
      </c>
      <c r="P704" s="13">
        <v>40047388776</v>
      </c>
      <c r="Q704" s="36">
        <v>0.93</v>
      </c>
      <c r="R704" s="36">
        <v>0.90249999999999997</v>
      </c>
      <c r="S704" s="36">
        <v>0.91639999999999999</v>
      </c>
      <c r="T704" s="36">
        <v>0.82469999999999999</v>
      </c>
      <c r="U704" s="37">
        <v>0.90249999999999997</v>
      </c>
      <c r="V704" s="36">
        <f t="shared" si="20"/>
        <v>0</v>
      </c>
      <c r="W704" s="13">
        <f t="shared" si="21"/>
        <v>0</v>
      </c>
    </row>
    <row r="705" spans="1:23" x14ac:dyDescent="0.25">
      <c r="A705" s="45">
        <v>170903</v>
      </c>
      <c r="B705" s="13" t="s">
        <v>365</v>
      </c>
      <c r="C705" s="13" t="s">
        <v>1049</v>
      </c>
      <c r="D705" s="13">
        <v>44041.719305555554</v>
      </c>
      <c r="E705" s="13">
        <v>0</v>
      </c>
      <c r="F705" s="13">
        <v>6255894170</v>
      </c>
      <c r="G705" s="34">
        <v>6614757589</v>
      </c>
      <c r="H705" s="34">
        <v>7066303227</v>
      </c>
      <c r="I705" s="35">
        <v>6.8000000000000005E-2</v>
      </c>
      <c r="J705" s="13">
        <v>0</v>
      </c>
      <c r="K705" s="13">
        <v>0</v>
      </c>
      <c r="L705" s="13">
        <v>0</v>
      </c>
      <c r="M705" s="13">
        <v>6.8000000000000005E-2</v>
      </c>
      <c r="N705" s="13">
        <v>0</v>
      </c>
      <c r="O705" s="13">
        <v>0</v>
      </c>
      <c r="P705" s="13">
        <v>6682942582</v>
      </c>
      <c r="Q705" s="36">
        <v>0.93</v>
      </c>
      <c r="R705" s="36">
        <v>0.89229999999999998</v>
      </c>
      <c r="S705" s="36">
        <v>0.91639999999999999</v>
      </c>
      <c r="T705" s="36">
        <v>0.82469999999999999</v>
      </c>
      <c r="U705" s="37">
        <v>0.89229999999999998</v>
      </c>
      <c r="V705" s="36">
        <f t="shared" si="20"/>
        <v>0</v>
      </c>
      <c r="W705" s="13">
        <f t="shared" si="21"/>
        <v>0</v>
      </c>
    </row>
    <row r="706" spans="1:23" x14ac:dyDescent="0.25">
      <c r="A706" s="45">
        <v>170904</v>
      </c>
      <c r="B706" s="13" t="s">
        <v>364</v>
      </c>
      <c r="C706" s="13" t="s">
        <v>1049</v>
      </c>
      <c r="D706" s="13">
        <v>44043.305833333332</v>
      </c>
      <c r="E706" s="13">
        <v>0</v>
      </c>
      <c r="F706" s="13">
        <v>3690627953</v>
      </c>
      <c r="G706" s="34">
        <v>3304969165</v>
      </c>
      <c r="H706" s="34">
        <v>3633226306</v>
      </c>
      <c r="I706" s="35">
        <v>9.9000000000000005E-2</v>
      </c>
      <c r="J706" s="13">
        <v>0</v>
      </c>
      <c r="K706" s="13">
        <v>0</v>
      </c>
      <c r="L706" s="13">
        <v>0</v>
      </c>
      <c r="M706" s="13">
        <v>9.9000000000000005E-2</v>
      </c>
      <c r="N706" s="13">
        <v>0</v>
      </c>
      <c r="O706" s="13">
        <v>0</v>
      </c>
      <c r="P706" s="13">
        <v>4057189612</v>
      </c>
      <c r="Q706" s="36">
        <v>0.93</v>
      </c>
      <c r="R706" s="36">
        <v>0.86709999999999998</v>
      </c>
      <c r="S706" s="36">
        <v>0.91639999999999999</v>
      </c>
      <c r="T706" s="36">
        <v>0.82469999999999999</v>
      </c>
      <c r="U706" s="37">
        <v>0.86709999999999998</v>
      </c>
      <c r="V706" s="36">
        <f t="shared" ref="V706:V769" si="22">MIN(R706,S706)-U706</f>
        <v>0</v>
      </c>
      <c r="W706" s="13">
        <f t="shared" ref="W706:W769" si="23">V706*(P706/100)</f>
        <v>0</v>
      </c>
    </row>
    <row r="707" spans="1:23" x14ac:dyDescent="0.25">
      <c r="A707" s="45">
        <v>170906</v>
      </c>
      <c r="B707" s="13" t="s">
        <v>363</v>
      </c>
      <c r="C707" s="13" t="s">
        <v>1049</v>
      </c>
      <c r="D707" s="13">
        <v>44040.735763888886</v>
      </c>
      <c r="E707" s="13">
        <v>0</v>
      </c>
      <c r="F707" s="13">
        <v>6962884637</v>
      </c>
      <c r="G707" s="34">
        <v>7242617326</v>
      </c>
      <c r="H707" s="34">
        <v>7801226143</v>
      </c>
      <c r="I707" s="35">
        <v>7.6999999999999999E-2</v>
      </c>
      <c r="J707" s="13">
        <v>0</v>
      </c>
      <c r="K707" s="13">
        <v>0</v>
      </c>
      <c r="L707" s="13">
        <v>0</v>
      </c>
      <c r="M707" s="13">
        <v>7.6999999999999999E-2</v>
      </c>
      <c r="N707" s="13">
        <v>0</v>
      </c>
      <c r="O707" s="13">
        <v>0</v>
      </c>
      <c r="P707" s="13">
        <v>7499918222</v>
      </c>
      <c r="Q707" s="36">
        <v>0.93</v>
      </c>
      <c r="R707" s="36">
        <v>0.88490000000000002</v>
      </c>
      <c r="S707" s="36">
        <v>0.91639999999999999</v>
      </c>
      <c r="T707" s="36">
        <v>0.82469999999999999</v>
      </c>
      <c r="U707" s="37">
        <v>0.88490000000000002</v>
      </c>
      <c r="V707" s="36">
        <f t="shared" si="22"/>
        <v>0</v>
      </c>
      <c r="W707" s="13">
        <f t="shared" si="23"/>
        <v>0</v>
      </c>
    </row>
    <row r="708" spans="1:23" x14ac:dyDescent="0.25">
      <c r="A708" s="45">
        <v>170907</v>
      </c>
      <c r="B708" s="13" t="s">
        <v>362</v>
      </c>
      <c r="C708" s="13" t="s">
        <v>1049</v>
      </c>
      <c r="D708" s="13">
        <v>44043.305833333332</v>
      </c>
      <c r="E708" s="13">
        <v>0</v>
      </c>
      <c r="F708" s="13">
        <v>874996016</v>
      </c>
      <c r="G708" s="34">
        <v>806005472</v>
      </c>
      <c r="H708" s="34">
        <v>918066201</v>
      </c>
      <c r="I708" s="35">
        <v>0.13900000000000001</v>
      </c>
      <c r="J708" s="13">
        <v>0</v>
      </c>
      <c r="K708" s="13">
        <v>0</v>
      </c>
      <c r="L708" s="13">
        <v>0</v>
      </c>
      <c r="M708" s="13">
        <v>0.13900000000000001</v>
      </c>
      <c r="N708" s="13">
        <v>0</v>
      </c>
      <c r="O708" s="13">
        <v>0</v>
      </c>
      <c r="P708" s="13">
        <v>996648653</v>
      </c>
      <c r="Q708" s="36">
        <v>0.93</v>
      </c>
      <c r="R708" s="36">
        <v>0.83679999999999999</v>
      </c>
      <c r="S708" s="36">
        <v>0.91639999999999999</v>
      </c>
      <c r="T708" s="36">
        <v>0.82469999999999999</v>
      </c>
      <c r="U708" s="37">
        <v>0.83679999999999999</v>
      </c>
      <c r="V708" s="36">
        <f t="shared" si="22"/>
        <v>0</v>
      </c>
      <c r="W708" s="13">
        <f t="shared" si="23"/>
        <v>0</v>
      </c>
    </row>
    <row r="709" spans="1:23" x14ac:dyDescent="0.25">
      <c r="A709" s="45">
        <v>170908</v>
      </c>
      <c r="B709" s="13" t="s">
        <v>361</v>
      </c>
      <c r="C709" s="13" t="s">
        <v>1049</v>
      </c>
      <c r="D709" s="13">
        <v>44041.719305555554</v>
      </c>
      <c r="E709" s="13">
        <v>0</v>
      </c>
      <c r="F709" s="13">
        <v>4706119734</v>
      </c>
      <c r="G709" s="34">
        <v>4845124773</v>
      </c>
      <c r="H709" s="34">
        <v>5512603071</v>
      </c>
      <c r="I709" s="35">
        <v>0.13800000000000001</v>
      </c>
      <c r="J709" s="13">
        <v>0</v>
      </c>
      <c r="K709" s="13">
        <v>0</v>
      </c>
      <c r="L709" s="13">
        <v>0</v>
      </c>
      <c r="M709" s="13">
        <v>0.13800000000000001</v>
      </c>
      <c r="N709" s="13">
        <v>0</v>
      </c>
      <c r="O709" s="13">
        <v>0</v>
      </c>
      <c r="P709" s="13">
        <v>5354448299</v>
      </c>
      <c r="Q709" s="36">
        <v>0.93</v>
      </c>
      <c r="R709" s="36">
        <v>0.83779999999999999</v>
      </c>
      <c r="S709" s="36">
        <v>0.91639999999999999</v>
      </c>
      <c r="T709" s="36">
        <v>0.82469999999999999</v>
      </c>
      <c r="U709" s="37">
        <v>0.83779999999999999</v>
      </c>
      <c r="V709" s="36">
        <f t="shared" si="22"/>
        <v>0</v>
      </c>
      <c r="W709" s="13">
        <f t="shared" si="23"/>
        <v>0</v>
      </c>
    </row>
    <row r="710" spans="1:23" x14ac:dyDescent="0.25">
      <c r="A710" s="45">
        <v>171901</v>
      </c>
      <c r="B710" s="13" t="s">
        <v>360</v>
      </c>
      <c r="C710" s="13" t="s">
        <v>1049</v>
      </c>
      <c r="D710" s="13">
        <v>44036.564849537041</v>
      </c>
      <c r="E710" s="13">
        <v>22644504</v>
      </c>
      <c r="F710" s="13">
        <v>1926145797</v>
      </c>
      <c r="G710" s="34">
        <v>1962730637</v>
      </c>
      <c r="H710" s="34">
        <v>1940117654</v>
      </c>
      <c r="I710" s="35">
        <v>-1.2E-2</v>
      </c>
      <c r="J710" s="13">
        <v>0</v>
      </c>
      <c r="K710" s="13">
        <v>0</v>
      </c>
      <c r="L710" s="13">
        <v>0</v>
      </c>
      <c r="M710" s="13">
        <v>-1.2E-2</v>
      </c>
      <c r="N710" s="13">
        <v>22656148</v>
      </c>
      <c r="O710" s="13">
        <v>11644</v>
      </c>
      <c r="P710" s="13">
        <v>1904226850</v>
      </c>
      <c r="Q710" s="36">
        <v>0.93</v>
      </c>
      <c r="R710" s="36">
        <v>0.93</v>
      </c>
      <c r="S710" s="36">
        <v>0.91639999999999999</v>
      </c>
      <c r="T710" s="36">
        <v>0.82469999999999999</v>
      </c>
      <c r="U710" s="37">
        <v>0.91639999999999999</v>
      </c>
      <c r="V710" s="36">
        <f t="shared" si="22"/>
        <v>0</v>
      </c>
      <c r="W710" s="13">
        <f t="shared" si="23"/>
        <v>0</v>
      </c>
    </row>
    <row r="711" spans="1:23" x14ac:dyDescent="0.25">
      <c r="A711" s="45">
        <v>171902</v>
      </c>
      <c r="B711" s="13" t="s">
        <v>359</v>
      </c>
      <c r="C711" s="13" t="s">
        <v>1049</v>
      </c>
      <c r="D711" s="13">
        <v>44040.404618055552</v>
      </c>
      <c r="E711" s="13">
        <v>0</v>
      </c>
      <c r="F711" s="13">
        <v>275840797</v>
      </c>
      <c r="G711" s="34">
        <v>275633998</v>
      </c>
      <c r="H711" s="34">
        <v>260150144</v>
      </c>
      <c r="I711" s="35">
        <v>-5.6000000000000001E-2</v>
      </c>
      <c r="J711" s="13">
        <v>0</v>
      </c>
      <c r="K711" s="13">
        <v>0</v>
      </c>
      <c r="L711" s="13">
        <v>0</v>
      </c>
      <c r="M711" s="13">
        <v>-5.6000000000000001E-2</v>
      </c>
      <c r="N711" s="13">
        <v>0</v>
      </c>
      <c r="O711" s="13">
        <v>0</v>
      </c>
      <c r="P711" s="13">
        <v>260345326</v>
      </c>
      <c r="Q711" s="36">
        <v>0.93</v>
      </c>
      <c r="R711" s="36">
        <v>0.93</v>
      </c>
      <c r="S711" s="36">
        <v>0.91639999999999999</v>
      </c>
      <c r="T711" s="36">
        <v>0.82469999999999999</v>
      </c>
      <c r="U711" s="37">
        <v>0.91639999999999999</v>
      </c>
      <c r="V711" s="36">
        <f t="shared" si="22"/>
        <v>0</v>
      </c>
      <c r="W711" s="13">
        <f t="shared" si="23"/>
        <v>0</v>
      </c>
    </row>
    <row r="712" spans="1:23" x14ac:dyDescent="0.25">
      <c r="A712" s="45">
        <v>172902</v>
      </c>
      <c r="B712" s="13" t="s">
        <v>358</v>
      </c>
      <c r="C712" s="13" t="s">
        <v>1049</v>
      </c>
      <c r="D712" s="13">
        <v>44040.735763888886</v>
      </c>
      <c r="E712" s="13">
        <v>0</v>
      </c>
      <c r="F712" s="13">
        <v>731914055</v>
      </c>
      <c r="G712" s="34">
        <v>755607315</v>
      </c>
      <c r="H712" s="34">
        <v>751954842</v>
      </c>
      <c r="I712" s="35">
        <v>-5.0000000000000001E-3</v>
      </c>
      <c r="J712" s="13">
        <v>0</v>
      </c>
      <c r="K712" s="13">
        <v>0</v>
      </c>
      <c r="L712" s="13">
        <v>0</v>
      </c>
      <c r="M712" s="13">
        <v>-5.0000000000000001E-3</v>
      </c>
      <c r="N712" s="13">
        <v>0</v>
      </c>
      <c r="O712" s="13">
        <v>0</v>
      </c>
      <c r="P712" s="13">
        <v>728376111</v>
      </c>
      <c r="Q712" s="36">
        <v>0.93</v>
      </c>
      <c r="R712" s="36">
        <v>0.93</v>
      </c>
      <c r="S712" s="36">
        <v>0.91639999999999999</v>
      </c>
      <c r="T712" s="36">
        <v>0.82469999999999999</v>
      </c>
      <c r="U712" s="37">
        <v>0.91639999999999999</v>
      </c>
      <c r="V712" s="36">
        <f t="shared" si="22"/>
        <v>0</v>
      </c>
      <c r="W712" s="13">
        <f t="shared" si="23"/>
        <v>0</v>
      </c>
    </row>
    <row r="713" spans="1:23" x14ac:dyDescent="0.25">
      <c r="A713" s="45">
        <v>172905</v>
      </c>
      <c r="B713" s="13" t="s">
        <v>357</v>
      </c>
      <c r="C713" s="13" t="s">
        <v>1049</v>
      </c>
      <c r="D713" s="13">
        <v>44043.305833333332</v>
      </c>
      <c r="E713" s="13">
        <v>0</v>
      </c>
      <c r="F713" s="13">
        <v>304529818</v>
      </c>
      <c r="G713" s="34">
        <v>276828203</v>
      </c>
      <c r="H713" s="34">
        <v>287738901</v>
      </c>
      <c r="I713" s="35">
        <v>3.9E-2</v>
      </c>
      <c r="J713" s="13">
        <v>0</v>
      </c>
      <c r="K713" s="13">
        <v>0</v>
      </c>
      <c r="L713" s="13">
        <v>0</v>
      </c>
      <c r="M713" s="13">
        <v>3.9E-2</v>
      </c>
      <c r="N713" s="13">
        <v>0</v>
      </c>
      <c r="O713" s="13">
        <v>0</v>
      </c>
      <c r="P713" s="13">
        <v>316532327</v>
      </c>
      <c r="Q713" s="36">
        <v>0.93</v>
      </c>
      <c r="R713" s="36">
        <v>0.91710000000000003</v>
      </c>
      <c r="S713" s="36">
        <v>0.91639999999999999</v>
      </c>
      <c r="T713" s="36">
        <v>0.82469999999999999</v>
      </c>
      <c r="U713" s="37">
        <v>0.91639999999999999</v>
      </c>
      <c r="V713" s="36">
        <f t="shared" si="22"/>
        <v>0</v>
      </c>
      <c r="W713" s="13">
        <f t="shared" si="23"/>
        <v>0</v>
      </c>
    </row>
    <row r="714" spans="1:23" x14ac:dyDescent="0.25">
      <c r="A714" s="45">
        <v>173901</v>
      </c>
      <c r="B714" s="13" t="s">
        <v>356</v>
      </c>
      <c r="C714" s="13" t="s">
        <v>1049</v>
      </c>
      <c r="D714" s="13">
        <v>44040.735763888886</v>
      </c>
      <c r="E714" s="13">
        <v>0</v>
      </c>
      <c r="F714" s="13">
        <v>119959995</v>
      </c>
      <c r="G714" s="34">
        <v>119759658</v>
      </c>
      <c r="H714" s="34">
        <v>119900480</v>
      </c>
      <c r="I714" s="35">
        <v>1E-3</v>
      </c>
      <c r="J714" s="13">
        <v>0</v>
      </c>
      <c r="K714" s="13">
        <v>0</v>
      </c>
      <c r="L714" s="13">
        <v>0</v>
      </c>
      <c r="M714" s="13">
        <v>1E-3</v>
      </c>
      <c r="N714" s="13">
        <v>0</v>
      </c>
      <c r="O714" s="13">
        <v>0</v>
      </c>
      <c r="P714" s="13">
        <v>120101053</v>
      </c>
      <c r="Q714" s="36">
        <v>0.93</v>
      </c>
      <c r="R714" s="36">
        <v>0.93</v>
      </c>
      <c r="S714" s="36">
        <v>0.91639999999999999</v>
      </c>
      <c r="T714" s="36">
        <v>0.82469999999999999</v>
      </c>
      <c r="U714" s="37">
        <v>0.91639999999999999</v>
      </c>
      <c r="V714" s="36">
        <f t="shared" si="22"/>
        <v>0</v>
      </c>
      <c r="W714" s="13">
        <f t="shared" si="23"/>
        <v>0</v>
      </c>
    </row>
    <row r="715" spans="1:23" x14ac:dyDescent="0.25">
      <c r="A715" s="45">
        <v>174901</v>
      </c>
      <c r="B715" s="13" t="s">
        <v>355</v>
      </c>
      <c r="C715" s="13" t="s">
        <v>1049</v>
      </c>
      <c r="D715" s="13">
        <v>44041.719305555554</v>
      </c>
      <c r="E715" s="13">
        <v>7346030</v>
      </c>
      <c r="F715" s="13">
        <v>219129911</v>
      </c>
      <c r="G715" s="34">
        <v>215985270</v>
      </c>
      <c r="H715" s="34">
        <v>247875403</v>
      </c>
      <c r="I715" s="35">
        <v>0.14799999999999999</v>
      </c>
      <c r="J715" s="13">
        <v>0</v>
      </c>
      <c r="K715" s="13">
        <v>0</v>
      </c>
      <c r="L715" s="13">
        <v>0</v>
      </c>
      <c r="M715" s="13">
        <v>0.14799999999999999</v>
      </c>
      <c r="N715" s="13">
        <v>0</v>
      </c>
      <c r="O715" s="13">
        <v>-7346030</v>
      </c>
      <c r="P715" s="13">
        <v>243053681</v>
      </c>
      <c r="Q715" s="36">
        <v>0.93</v>
      </c>
      <c r="R715" s="36">
        <v>0.85940000000000005</v>
      </c>
      <c r="S715" s="36">
        <v>0.91639999999999999</v>
      </c>
      <c r="T715" s="36">
        <v>0.82469999999999999</v>
      </c>
      <c r="U715" s="37">
        <v>0.85940000000000005</v>
      </c>
      <c r="V715" s="36">
        <f t="shared" si="22"/>
        <v>0</v>
      </c>
      <c r="W715" s="13">
        <f t="shared" si="23"/>
        <v>0</v>
      </c>
    </row>
    <row r="716" spans="1:23" x14ac:dyDescent="0.25">
      <c r="A716" s="45">
        <v>174902</v>
      </c>
      <c r="B716" s="13" t="s">
        <v>354</v>
      </c>
      <c r="C716" s="13" t="s">
        <v>1049</v>
      </c>
      <c r="D716" s="13">
        <v>44044.309374999997</v>
      </c>
      <c r="E716" s="13">
        <v>14227600</v>
      </c>
      <c r="F716" s="13">
        <v>233788711</v>
      </c>
      <c r="G716" s="34">
        <v>232666410</v>
      </c>
      <c r="H716" s="34">
        <v>184640779</v>
      </c>
      <c r="I716" s="35">
        <v>-0.20599999999999999</v>
      </c>
      <c r="J716" s="13">
        <v>0</v>
      </c>
      <c r="K716" s="13">
        <v>0</v>
      </c>
      <c r="L716" s="13">
        <v>0</v>
      </c>
      <c r="M716" s="13">
        <v>-0.20599999999999999</v>
      </c>
      <c r="N716" s="13">
        <v>14364150</v>
      </c>
      <c r="O716" s="13">
        <v>136550</v>
      </c>
      <c r="P716" s="13">
        <v>188604749</v>
      </c>
      <c r="Q716" s="36">
        <v>0.93</v>
      </c>
      <c r="R716" s="36">
        <v>0.93</v>
      </c>
      <c r="S716" s="36">
        <v>0.91639999999999999</v>
      </c>
      <c r="T716" s="36">
        <v>0.82469999999999999</v>
      </c>
      <c r="U716" s="37">
        <v>0.91639999999999999</v>
      </c>
      <c r="V716" s="36">
        <f t="shared" si="22"/>
        <v>0</v>
      </c>
      <c r="W716" s="13">
        <f t="shared" si="23"/>
        <v>0</v>
      </c>
    </row>
    <row r="717" spans="1:23" x14ac:dyDescent="0.25">
      <c r="A717" s="45">
        <v>174903</v>
      </c>
      <c r="B717" s="13" t="s">
        <v>353</v>
      </c>
      <c r="C717" s="13" t="s">
        <v>1049</v>
      </c>
      <c r="D717" s="13">
        <v>44040.735763888886</v>
      </c>
      <c r="E717" s="13">
        <v>14198180</v>
      </c>
      <c r="F717" s="13">
        <v>155321695</v>
      </c>
      <c r="G717" s="34">
        <v>152359420</v>
      </c>
      <c r="H717" s="34">
        <v>150463677</v>
      </c>
      <c r="I717" s="35">
        <v>-1.2E-2</v>
      </c>
      <c r="J717" s="13">
        <v>0</v>
      </c>
      <c r="K717" s="13">
        <v>0</v>
      </c>
      <c r="L717" s="13">
        <v>0</v>
      </c>
      <c r="M717" s="13">
        <v>-1.2E-2</v>
      </c>
      <c r="N717" s="13">
        <v>13454420</v>
      </c>
      <c r="O717" s="13">
        <v>-743760</v>
      </c>
      <c r="P717" s="13">
        <v>152821996</v>
      </c>
      <c r="Q717" s="36">
        <v>0.93</v>
      </c>
      <c r="R717" s="36">
        <v>0.93</v>
      </c>
      <c r="S717" s="36">
        <v>0.91639999999999999</v>
      </c>
      <c r="T717" s="36">
        <v>0.82469999999999999</v>
      </c>
      <c r="U717" s="37">
        <v>0.91639999999999999</v>
      </c>
      <c r="V717" s="36">
        <f t="shared" si="22"/>
        <v>0</v>
      </c>
      <c r="W717" s="13">
        <f t="shared" si="23"/>
        <v>0</v>
      </c>
    </row>
    <row r="718" spans="1:23" x14ac:dyDescent="0.25">
      <c r="A718" s="45">
        <v>174904</v>
      </c>
      <c r="B718" s="13" t="s">
        <v>352</v>
      </c>
      <c r="C718" s="13" t="s">
        <v>1049</v>
      </c>
      <c r="D718" s="13">
        <v>44039.707499999997</v>
      </c>
      <c r="E718" s="13">
        <v>215879150</v>
      </c>
      <c r="F718" s="13">
        <v>2430895302</v>
      </c>
      <c r="G718" s="34">
        <v>2197771330</v>
      </c>
      <c r="H718" s="34">
        <v>2224641872</v>
      </c>
      <c r="I718" s="35">
        <v>1.2E-2</v>
      </c>
      <c r="J718" s="13">
        <v>0</v>
      </c>
      <c r="K718" s="13">
        <v>0</v>
      </c>
      <c r="L718" s="13">
        <v>0</v>
      </c>
      <c r="M718" s="13">
        <v>1.2E-2</v>
      </c>
      <c r="N718" s="13">
        <v>252164950</v>
      </c>
      <c r="O718" s="13">
        <v>36285800</v>
      </c>
      <c r="P718" s="13">
        <v>2494262484</v>
      </c>
      <c r="Q718" s="36">
        <v>0.93</v>
      </c>
      <c r="R718" s="36">
        <v>0.92900000000000005</v>
      </c>
      <c r="S718" s="36">
        <v>0.91639999999999999</v>
      </c>
      <c r="T718" s="36">
        <v>0.82469999999999999</v>
      </c>
      <c r="U718" s="37">
        <v>0.91639999999999999</v>
      </c>
      <c r="V718" s="36">
        <f t="shared" si="22"/>
        <v>0</v>
      </c>
      <c r="W718" s="13">
        <f t="shared" si="23"/>
        <v>0</v>
      </c>
    </row>
    <row r="719" spans="1:23" x14ac:dyDescent="0.25">
      <c r="A719" s="45">
        <v>174906</v>
      </c>
      <c r="B719" s="13" t="s">
        <v>351</v>
      </c>
      <c r="C719" s="13" t="s">
        <v>1049</v>
      </c>
      <c r="D719" s="13">
        <v>44041.719305555554</v>
      </c>
      <c r="E719" s="13">
        <v>14555080</v>
      </c>
      <c r="F719" s="13">
        <v>233196073</v>
      </c>
      <c r="G719" s="34">
        <v>229269770</v>
      </c>
      <c r="H719" s="34">
        <v>259657313</v>
      </c>
      <c r="I719" s="35">
        <v>0.13300000000000001</v>
      </c>
      <c r="J719" s="13">
        <v>0</v>
      </c>
      <c r="K719" s="13">
        <v>0</v>
      </c>
      <c r="L719" s="13">
        <v>0</v>
      </c>
      <c r="M719" s="13">
        <v>0.13300000000000001</v>
      </c>
      <c r="N719" s="13">
        <v>19873290</v>
      </c>
      <c r="O719" s="13">
        <v>5318210</v>
      </c>
      <c r="P719" s="13">
        <v>267493082</v>
      </c>
      <c r="Q719" s="36">
        <v>0.93</v>
      </c>
      <c r="R719" s="36">
        <v>0.83099999999999996</v>
      </c>
      <c r="S719" s="36">
        <v>0.91639999999999999</v>
      </c>
      <c r="T719" s="36">
        <v>0.82469999999999999</v>
      </c>
      <c r="U719" s="37">
        <v>0.83099999999999996</v>
      </c>
      <c r="V719" s="36">
        <f t="shared" si="22"/>
        <v>0</v>
      </c>
      <c r="W719" s="13">
        <f t="shared" si="23"/>
        <v>0</v>
      </c>
    </row>
    <row r="720" spans="1:23" x14ac:dyDescent="0.25">
      <c r="A720" s="45">
        <v>174908</v>
      </c>
      <c r="B720" s="13" t="s">
        <v>350</v>
      </c>
      <c r="C720" s="13" t="s">
        <v>1049</v>
      </c>
      <c r="D720" s="13">
        <v>44043.536354166667</v>
      </c>
      <c r="E720" s="13">
        <v>22765890</v>
      </c>
      <c r="F720" s="13">
        <v>150214132</v>
      </c>
      <c r="G720" s="34">
        <v>139355210</v>
      </c>
      <c r="H720" s="34">
        <v>141741003</v>
      </c>
      <c r="I720" s="35">
        <v>1.7000000000000001E-2</v>
      </c>
      <c r="J720" s="13">
        <v>0</v>
      </c>
      <c r="K720" s="13">
        <v>0</v>
      </c>
      <c r="L720" s="13">
        <v>0</v>
      </c>
      <c r="M720" s="13">
        <v>1.7000000000000001E-2</v>
      </c>
      <c r="N720" s="13">
        <v>23649520</v>
      </c>
      <c r="O720" s="13">
        <v>883630</v>
      </c>
      <c r="P720" s="13">
        <v>153279705</v>
      </c>
      <c r="Q720" s="36">
        <v>0.93</v>
      </c>
      <c r="R720" s="36">
        <v>0.93</v>
      </c>
      <c r="S720" s="36">
        <v>0.91639999999999999</v>
      </c>
      <c r="T720" s="36">
        <v>0.82469999999999999</v>
      </c>
      <c r="U720" s="37">
        <v>0.91639999999999999</v>
      </c>
      <c r="V720" s="36">
        <f t="shared" si="22"/>
        <v>0</v>
      </c>
      <c r="W720" s="13">
        <f t="shared" si="23"/>
        <v>0</v>
      </c>
    </row>
    <row r="721" spans="1:23" x14ac:dyDescent="0.25">
      <c r="A721" s="45">
        <v>174909</v>
      </c>
      <c r="B721" s="13" t="s">
        <v>349</v>
      </c>
      <c r="C721" s="13" t="s">
        <v>1051</v>
      </c>
      <c r="D721" s="13">
        <v>44044.549525462964</v>
      </c>
      <c r="E721" s="13">
        <v>7245980</v>
      </c>
      <c r="F721" s="13">
        <v>83225603</v>
      </c>
      <c r="G721" s="34">
        <v>81111670</v>
      </c>
      <c r="H721" s="34">
        <v>76261172</v>
      </c>
      <c r="I721" s="35">
        <v>-0.06</v>
      </c>
      <c r="J721" s="13">
        <v>0</v>
      </c>
      <c r="K721" s="13">
        <v>0</v>
      </c>
      <c r="L721" s="13">
        <v>0</v>
      </c>
      <c r="M721" s="13">
        <v>-0.06</v>
      </c>
      <c r="N721" s="13">
        <v>9071160</v>
      </c>
      <c r="O721" s="13">
        <v>1825180</v>
      </c>
      <c r="P721" s="13">
        <v>80507183</v>
      </c>
      <c r="Q721" s="36">
        <v>0.93</v>
      </c>
      <c r="R721" s="36">
        <v>0.93</v>
      </c>
      <c r="S721" s="36">
        <v>0.91639999999999999</v>
      </c>
      <c r="T721" s="36">
        <v>0.82469999999999999</v>
      </c>
      <c r="U721" s="37">
        <v>0.91639999999999999</v>
      </c>
      <c r="V721" s="36">
        <f t="shared" si="22"/>
        <v>0</v>
      </c>
      <c r="W721" s="13">
        <f t="shared" si="23"/>
        <v>0</v>
      </c>
    </row>
    <row r="722" spans="1:23" x14ac:dyDescent="0.25">
      <c r="A722" s="45">
        <v>174910</v>
      </c>
      <c r="B722" s="13" t="s">
        <v>348</v>
      </c>
      <c r="C722" s="13" t="s">
        <v>1049</v>
      </c>
      <c r="D722" s="13">
        <v>44043.529305555552</v>
      </c>
      <c r="E722" s="13">
        <v>7597450</v>
      </c>
      <c r="F722" s="13">
        <v>70140035</v>
      </c>
      <c r="G722" s="34">
        <v>94991320</v>
      </c>
      <c r="H722" s="34">
        <v>66912375</v>
      </c>
      <c r="I722" s="35">
        <v>-0.29599999999999999</v>
      </c>
      <c r="J722" s="13">
        <v>0</v>
      </c>
      <c r="K722" s="13">
        <v>0</v>
      </c>
      <c r="L722" s="13">
        <v>0</v>
      </c>
      <c r="M722" s="13">
        <v>-0.29599999999999999</v>
      </c>
      <c r="N722" s="13">
        <v>8442140</v>
      </c>
      <c r="O722" s="13">
        <v>844690</v>
      </c>
      <c r="P722" s="13">
        <v>52497459</v>
      </c>
      <c r="Q722" s="36">
        <v>0.93</v>
      </c>
      <c r="R722" s="36">
        <v>0.93</v>
      </c>
      <c r="S722" s="36">
        <v>0.91639999999999999</v>
      </c>
      <c r="T722" s="36">
        <v>0.82469999999999999</v>
      </c>
      <c r="U722" s="37">
        <v>0.91639999999999999</v>
      </c>
      <c r="V722" s="36">
        <f t="shared" si="22"/>
        <v>0</v>
      </c>
      <c r="W722" s="13">
        <f t="shared" si="23"/>
        <v>0</v>
      </c>
    </row>
    <row r="723" spans="1:23" x14ac:dyDescent="0.25">
      <c r="A723" s="45">
        <v>174911</v>
      </c>
      <c r="B723" s="13" t="s">
        <v>347</v>
      </c>
      <c r="C723" s="13" t="s">
        <v>1049</v>
      </c>
      <c r="D723" s="13">
        <v>44039.707499999997</v>
      </c>
      <c r="E723" s="13">
        <v>19683040</v>
      </c>
      <c r="F723" s="13">
        <v>173010425</v>
      </c>
      <c r="G723" s="34">
        <v>163468010</v>
      </c>
      <c r="H723" s="34">
        <v>165281533</v>
      </c>
      <c r="I723" s="35">
        <v>1.0999999999999999E-2</v>
      </c>
      <c r="J723" s="13">
        <v>0</v>
      </c>
      <c r="K723" s="13">
        <v>0</v>
      </c>
      <c r="L723" s="13">
        <v>0</v>
      </c>
      <c r="M723" s="13">
        <v>1.0999999999999999E-2</v>
      </c>
      <c r="N723" s="13">
        <v>25752920</v>
      </c>
      <c r="O723" s="13">
        <v>6069880</v>
      </c>
      <c r="P723" s="13">
        <v>180781327</v>
      </c>
      <c r="Q723" s="36">
        <v>0.93</v>
      </c>
      <c r="R723" s="36">
        <v>0.91220000000000001</v>
      </c>
      <c r="S723" s="36">
        <v>0.91639999999999999</v>
      </c>
      <c r="T723" s="36">
        <v>0.82469999999999999</v>
      </c>
      <c r="U723" s="37">
        <v>0.91220000000000001</v>
      </c>
      <c r="V723" s="36">
        <f t="shared" si="22"/>
        <v>0</v>
      </c>
      <c r="W723" s="13">
        <f t="shared" si="23"/>
        <v>0</v>
      </c>
    </row>
    <row r="724" spans="1:23" x14ac:dyDescent="0.25">
      <c r="A724" s="45">
        <v>175903</v>
      </c>
      <c r="B724" s="13" t="s">
        <v>345</v>
      </c>
      <c r="C724" s="13" t="s">
        <v>1049</v>
      </c>
      <c r="D724" s="13">
        <v>44040.735763888886</v>
      </c>
      <c r="E724" s="13">
        <v>0</v>
      </c>
      <c r="F724" s="13">
        <v>2027371515</v>
      </c>
      <c r="G724" s="34">
        <v>2097585757</v>
      </c>
      <c r="H724" s="34">
        <v>2159494570</v>
      </c>
      <c r="I724" s="35">
        <v>0.03</v>
      </c>
      <c r="J724" s="13">
        <v>0</v>
      </c>
      <c r="K724" s="13">
        <v>0</v>
      </c>
      <c r="L724" s="13">
        <v>0</v>
      </c>
      <c r="M724" s="13">
        <v>0.03</v>
      </c>
      <c r="N724" s="13">
        <v>0</v>
      </c>
      <c r="O724" s="13">
        <v>0</v>
      </c>
      <c r="P724" s="13">
        <v>2087208003</v>
      </c>
      <c r="Q724" s="36">
        <v>0.93</v>
      </c>
      <c r="R724" s="36">
        <v>0.92589999999999995</v>
      </c>
      <c r="S724" s="36">
        <v>0.91639999999999999</v>
      </c>
      <c r="T724" s="36">
        <v>0.82469999999999999</v>
      </c>
      <c r="U724" s="37">
        <v>0.91639999999999999</v>
      </c>
      <c r="V724" s="36">
        <f t="shared" si="22"/>
        <v>0</v>
      </c>
      <c r="W724" s="13">
        <f t="shared" si="23"/>
        <v>0</v>
      </c>
    </row>
    <row r="725" spans="1:23" x14ac:dyDescent="0.25">
      <c r="A725" s="45">
        <v>175904</v>
      </c>
      <c r="B725" s="13" t="s">
        <v>344</v>
      </c>
      <c r="C725" s="13" t="s">
        <v>1049</v>
      </c>
      <c r="D725" s="13">
        <v>44057.638958333337</v>
      </c>
      <c r="E725" s="13">
        <v>0</v>
      </c>
      <c r="F725" s="13">
        <v>179785870</v>
      </c>
      <c r="G725" s="34">
        <v>187576427</v>
      </c>
      <c r="H725" s="34">
        <v>211494638</v>
      </c>
      <c r="I725" s="35">
        <v>0.128</v>
      </c>
      <c r="J725" s="13">
        <v>0</v>
      </c>
      <c r="K725" s="13">
        <v>0</v>
      </c>
      <c r="L725" s="13">
        <v>0</v>
      </c>
      <c r="M725" s="13">
        <v>0.128</v>
      </c>
      <c r="N725" s="13">
        <v>0</v>
      </c>
      <c r="O725" s="13">
        <v>0</v>
      </c>
      <c r="P725" s="13">
        <v>202710693</v>
      </c>
      <c r="Q725" s="36">
        <v>0.93</v>
      </c>
      <c r="R725" s="36">
        <v>0.84540000000000004</v>
      </c>
      <c r="S725" s="36">
        <v>0.91639999999999999</v>
      </c>
      <c r="T725" s="36">
        <v>0.82469999999999999</v>
      </c>
      <c r="U725" s="37">
        <v>0.84540000000000004</v>
      </c>
      <c r="V725" s="36">
        <f t="shared" si="22"/>
        <v>0</v>
      </c>
      <c r="W725" s="13">
        <f t="shared" si="23"/>
        <v>0</v>
      </c>
    </row>
    <row r="726" spans="1:23" x14ac:dyDescent="0.25">
      <c r="A726" s="45">
        <v>175907</v>
      </c>
      <c r="B726" s="13" t="s">
        <v>342</v>
      </c>
      <c r="C726" s="13" t="s">
        <v>1049</v>
      </c>
      <c r="D726" s="13">
        <v>44043.305833333332</v>
      </c>
      <c r="E726" s="13">
        <v>0</v>
      </c>
      <c r="F726" s="13">
        <v>335315703</v>
      </c>
      <c r="G726" s="34">
        <v>351721042</v>
      </c>
      <c r="H726" s="34">
        <v>390222270</v>
      </c>
      <c r="I726" s="35">
        <v>0.109</v>
      </c>
      <c r="J726" s="13">
        <v>0</v>
      </c>
      <c r="K726" s="13">
        <v>0</v>
      </c>
      <c r="L726" s="13">
        <v>0</v>
      </c>
      <c r="M726" s="13">
        <v>0.109</v>
      </c>
      <c r="N726" s="13">
        <v>0</v>
      </c>
      <c r="O726" s="13">
        <v>0</v>
      </c>
      <c r="P726" s="13">
        <v>372021117</v>
      </c>
      <c r="Q726" s="36">
        <v>0.93</v>
      </c>
      <c r="R726" s="36">
        <v>0.85909999999999997</v>
      </c>
      <c r="S726" s="36">
        <v>0.91639999999999999</v>
      </c>
      <c r="T726" s="36">
        <v>0.82469999999999999</v>
      </c>
      <c r="U726" s="37">
        <v>0.85909999999999997</v>
      </c>
      <c r="V726" s="36">
        <f t="shared" si="22"/>
        <v>0</v>
      </c>
      <c r="W726" s="13">
        <f t="shared" si="23"/>
        <v>0</v>
      </c>
    </row>
    <row r="727" spans="1:23" x14ac:dyDescent="0.25">
      <c r="A727" s="45">
        <v>175910</v>
      </c>
      <c r="B727" s="13" t="s">
        <v>341</v>
      </c>
      <c r="C727" s="13" t="s">
        <v>1049</v>
      </c>
      <c r="D727" s="13">
        <v>44043.575289351851</v>
      </c>
      <c r="E727" s="13">
        <v>0</v>
      </c>
      <c r="F727" s="13">
        <v>475121381</v>
      </c>
      <c r="G727" s="34">
        <v>490905603</v>
      </c>
      <c r="H727" s="34">
        <v>531603836</v>
      </c>
      <c r="I727" s="35">
        <v>8.3000000000000004E-2</v>
      </c>
      <c r="J727" s="13">
        <v>0</v>
      </c>
      <c r="K727" s="13">
        <v>0</v>
      </c>
      <c r="L727" s="13">
        <v>0</v>
      </c>
      <c r="M727" s="13">
        <v>8.3000000000000004E-2</v>
      </c>
      <c r="N727" s="13">
        <v>0</v>
      </c>
      <c r="O727" s="13">
        <v>0</v>
      </c>
      <c r="P727" s="13">
        <v>514511033</v>
      </c>
      <c r="Q727" s="36">
        <v>0.93</v>
      </c>
      <c r="R727" s="36">
        <v>0.88019999999999998</v>
      </c>
      <c r="S727" s="36">
        <v>0.91639999999999999</v>
      </c>
      <c r="T727" s="36">
        <v>0.82469999999999999</v>
      </c>
      <c r="U727" s="37">
        <v>0.88019999999999998</v>
      </c>
      <c r="V727" s="36">
        <f t="shared" si="22"/>
        <v>0</v>
      </c>
      <c r="W727" s="13">
        <f t="shared" si="23"/>
        <v>0</v>
      </c>
    </row>
    <row r="728" spans="1:23" x14ac:dyDescent="0.25">
      <c r="A728" s="45">
        <v>175911</v>
      </c>
      <c r="B728" s="13" t="s">
        <v>340</v>
      </c>
      <c r="C728" s="13" t="s">
        <v>1049</v>
      </c>
      <c r="D728" s="13">
        <v>44043.305833333332</v>
      </c>
      <c r="E728" s="13">
        <v>0</v>
      </c>
      <c r="F728" s="13">
        <v>156138197</v>
      </c>
      <c r="G728" s="34">
        <v>161198088</v>
      </c>
      <c r="H728" s="34">
        <v>184786478</v>
      </c>
      <c r="I728" s="35">
        <v>0.14599999999999999</v>
      </c>
      <c r="J728" s="13">
        <v>0</v>
      </c>
      <c r="K728" s="13">
        <v>0</v>
      </c>
      <c r="L728" s="13">
        <v>0</v>
      </c>
      <c r="M728" s="13">
        <v>0.14599999999999999</v>
      </c>
      <c r="N728" s="13">
        <v>0</v>
      </c>
      <c r="O728" s="13">
        <v>0</v>
      </c>
      <c r="P728" s="13">
        <v>178986165</v>
      </c>
      <c r="Q728" s="36">
        <v>0.93</v>
      </c>
      <c r="R728" s="36">
        <v>0.83150000000000002</v>
      </c>
      <c r="S728" s="36">
        <v>0.91639999999999999</v>
      </c>
      <c r="T728" s="36">
        <v>0.82469999999999999</v>
      </c>
      <c r="U728" s="37">
        <v>0.83150000000000002</v>
      </c>
      <c r="V728" s="36">
        <f t="shared" si="22"/>
        <v>0</v>
      </c>
      <c r="W728" s="13">
        <f t="shared" si="23"/>
        <v>0</v>
      </c>
    </row>
    <row r="729" spans="1:23" x14ac:dyDescent="0.25">
      <c r="A729" s="45">
        <v>176901</v>
      </c>
      <c r="B729" s="13" t="s">
        <v>339</v>
      </c>
      <c r="C729" s="13" t="s">
        <v>1049</v>
      </c>
      <c r="D729" s="13">
        <v>44041.719305555554</v>
      </c>
      <c r="E729" s="13">
        <v>12834792</v>
      </c>
      <c r="F729" s="13">
        <v>265666208</v>
      </c>
      <c r="G729" s="34">
        <v>270766205</v>
      </c>
      <c r="H729" s="34">
        <v>240219279</v>
      </c>
      <c r="I729" s="35">
        <v>-0.113</v>
      </c>
      <c r="J729" s="13">
        <v>0</v>
      </c>
      <c r="K729" s="13">
        <v>0</v>
      </c>
      <c r="L729" s="13">
        <v>0</v>
      </c>
      <c r="M729" s="13">
        <v>-0.113</v>
      </c>
      <c r="N729" s="13">
        <v>14572859</v>
      </c>
      <c r="O729" s="13">
        <v>1738067</v>
      </c>
      <c r="P729" s="13">
        <v>238880691</v>
      </c>
      <c r="Q729" s="36">
        <v>0.93</v>
      </c>
      <c r="R729" s="36">
        <v>0.93</v>
      </c>
      <c r="S729" s="36">
        <v>0.91639999999999999</v>
      </c>
      <c r="T729" s="36">
        <v>0.82469999999999999</v>
      </c>
      <c r="U729" s="37">
        <v>0.91639999999999999</v>
      </c>
      <c r="V729" s="36">
        <f t="shared" si="22"/>
        <v>0</v>
      </c>
      <c r="W729" s="13">
        <f t="shared" si="23"/>
        <v>0</v>
      </c>
    </row>
    <row r="730" spans="1:23" x14ac:dyDescent="0.25">
      <c r="A730" s="45">
        <v>176902</v>
      </c>
      <c r="B730" s="13" t="s">
        <v>338</v>
      </c>
      <c r="C730" s="13" t="s">
        <v>1049</v>
      </c>
      <c r="D730" s="13">
        <v>44036.564849537041</v>
      </c>
      <c r="E730" s="13">
        <v>23975320</v>
      </c>
      <c r="F730" s="13">
        <v>293164013</v>
      </c>
      <c r="G730" s="34">
        <v>269961479</v>
      </c>
      <c r="H730" s="34">
        <v>291729623</v>
      </c>
      <c r="I730" s="35">
        <v>8.1000000000000003E-2</v>
      </c>
      <c r="J730" s="13">
        <v>0</v>
      </c>
      <c r="K730" s="13">
        <v>0</v>
      </c>
      <c r="L730" s="13">
        <v>0</v>
      </c>
      <c r="M730" s="13">
        <v>8.1000000000000003E-2</v>
      </c>
      <c r="N730" s="13">
        <v>25570374</v>
      </c>
      <c r="O730" s="13">
        <v>1595054</v>
      </c>
      <c r="P730" s="13">
        <v>316464898</v>
      </c>
      <c r="Q730" s="36">
        <v>0.93</v>
      </c>
      <c r="R730" s="36">
        <v>0.88300000000000001</v>
      </c>
      <c r="S730" s="36">
        <v>0.91639999999999999</v>
      </c>
      <c r="T730" s="36">
        <v>0.82469999999999999</v>
      </c>
      <c r="U730" s="37">
        <v>0.88300000000000001</v>
      </c>
      <c r="V730" s="36">
        <f t="shared" si="22"/>
        <v>0</v>
      </c>
      <c r="W730" s="13">
        <f t="shared" si="23"/>
        <v>0</v>
      </c>
    </row>
    <row r="731" spans="1:23" x14ac:dyDescent="0.25">
      <c r="A731" s="45">
        <v>177901</v>
      </c>
      <c r="B731" s="13" t="s">
        <v>336</v>
      </c>
      <c r="C731" s="13" t="s">
        <v>1049</v>
      </c>
      <c r="D731" s="13">
        <v>44041.719305555554</v>
      </c>
      <c r="E731" s="13">
        <v>0</v>
      </c>
      <c r="F731" s="13">
        <v>304409891</v>
      </c>
      <c r="G731" s="34">
        <v>309357477</v>
      </c>
      <c r="H731" s="34">
        <v>326472103</v>
      </c>
      <c r="I731" s="35">
        <v>5.5E-2</v>
      </c>
      <c r="J731" s="13">
        <v>0</v>
      </c>
      <c r="K731" s="13">
        <v>0</v>
      </c>
      <c r="L731" s="13">
        <v>0</v>
      </c>
      <c r="M731" s="13">
        <v>5.5E-2</v>
      </c>
      <c r="N731" s="13">
        <v>0</v>
      </c>
      <c r="O731" s="13">
        <v>0</v>
      </c>
      <c r="P731" s="13">
        <v>321250801</v>
      </c>
      <c r="Q731" s="36">
        <v>0.93</v>
      </c>
      <c r="R731" s="36">
        <v>0.9032</v>
      </c>
      <c r="S731" s="36">
        <v>0.91639999999999999</v>
      </c>
      <c r="T731" s="36">
        <v>0.82469999999999999</v>
      </c>
      <c r="U731" s="37">
        <v>0.9032</v>
      </c>
      <c r="V731" s="36">
        <f t="shared" si="22"/>
        <v>0</v>
      </c>
      <c r="W731" s="13">
        <f t="shared" si="23"/>
        <v>0</v>
      </c>
    </row>
    <row r="732" spans="1:23" x14ac:dyDescent="0.25">
      <c r="A732" s="45">
        <v>177902</v>
      </c>
      <c r="B732" s="13" t="s">
        <v>335</v>
      </c>
      <c r="C732" s="13" t="s">
        <v>1049</v>
      </c>
      <c r="D732" s="13">
        <v>44039.707499999997</v>
      </c>
      <c r="E732" s="13">
        <v>0</v>
      </c>
      <c r="F732" s="13">
        <v>818780801</v>
      </c>
      <c r="G732" s="34">
        <v>843284430</v>
      </c>
      <c r="H732" s="34">
        <v>878780090</v>
      </c>
      <c r="I732" s="35">
        <v>4.2000000000000003E-2</v>
      </c>
      <c r="J732" s="13">
        <v>0</v>
      </c>
      <c r="K732" s="13">
        <v>0</v>
      </c>
      <c r="L732" s="13">
        <v>0</v>
      </c>
      <c r="M732" s="13">
        <v>4.2000000000000003E-2</v>
      </c>
      <c r="N732" s="13">
        <v>4510570</v>
      </c>
      <c r="O732" s="13">
        <v>4510570</v>
      </c>
      <c r="P732" s="13">
        <v>857755620</v>
      </c>
      <c r="Q732" s="36">
        <v>0.93</v>
      </c>
      <c r="R732" s="36">
        <v>0.90990000000000004</v>
      </c>
      <c r="S732" s="36">
        <v>0.91639999999999999</v>
      </c>
      <c r="T732" s="36">
        <v>0.82469999999999999</v>
      </c>
      <c r="U732" s="37">
        <v>0.90990000000000004</v>
      </c>
      <c r="V732" s="36">
        <f t="shared" si="22"/>
        <v>0</v>
      </c>
      <c r="W732" s="13">
        <f t="shared" si="23"/>
        <v>0</v>
      </c>
    </row>
    <row r="733" spans="1:23" x14ac:dyDescent="0.25">
      <c r="A733" s="45">
        <v>177903</v>
      </c>
      <c r="B733" s="13" t="s">
        <v>334</v>
      </c>
      <c r="C733" s="13" t="s">
        <v>1049</v>
      </c>
      <c r="D733" s="13">
        <v>44039.707499999997</v>
      </c>
      <c r="E733" s="13">
        <v>0</v>
      </c>
      <c r="F733" s="13">
        <v>730228721</v>
      </c>
      <c r="G733" s="34">
        <v>733818686</v>
      </c>
      <c r="H733" s="34">
        <v>796802017</v>
      </c>
      <c r="I733" s="35">
        <v>8.5999999999999993E-2</v>
      </c>
      <c r="J733" s="13">
        <v>0</v>
      </c>
      <c r="K733" s="13">
        <v>0</v>
      </c>
      <c r="L733" s="13">
        <v>0</v>
      </c>
      <c r="M733" s="13">
        <v>8.5999999999999993E-2</v>
      </c>
      <c r="N733" s="13">
        <v>0</v>
      </c>
      <c r="O733" s="13">
        <v>0</v>
      </c>
      <c r="P733" s="13">
        <v>792903927</v>
      </c>
      <c r="Q733" s="36">
        <v>0.93</v>
      </c>
      <c r="R733" s="36">
        <v>0.87790000000000001</v>
      </c>
      <c r="S733" s="36">
        <v>0.91639999999999999</v>
      </c>
      <c r="T733" s="36">
        <v>0.82469999999999999</v>
      </c>
      <c r="U733" s="37">
        <v>0.87790000000000001</v>
      </c>
      <c r="V733" s="36">
        <f t="shared" si="22"/>
        <v>0</v>
      </c>
      <c r="W733" s="13">
        <f t="shared" si="23"/>
        <v>0</v>
      </c>
    </row>
    <row r="734" spans="1:23" x14ac:dyDescent="0.25">
      <c r="A734" s="45">
        <v>177905</v>
      </c>
      <c r="B734" s="13" t="s">
        <v>333</v>
      </c>
      <c r="C734" s="13" t="s">
        <v>1049</v>
      </c>
      <c r="D734" s="13">
        <v>44039.707499999997</v>
      </c>
      <c r="E734" s="13">
        <v>0</v>
      </c>
      <c r="F734" s="13">
        <v>275701688</v>
      </c>
      <c r="G734" s="34">
        <v>278166910</v>
      </c>
      <c r="H734" s="34">
        <v>307367030</v>
      </c>
      <c r="I734" s="35">
        <v>0.105</v>
      </c>
      <c r="J734" s="13">
        <v>0</v>
      </c>
      <c r="K734" s="13">
        <v>0</v>
      </c>
      <c r="L734" s="13">
        <v>0</v>
      </c>
      <c r="M734" s="13">
        <v>0.105</v>
      </c>
      <c r="N734" s="13">
        <v>0</v>
      </c>
      <c r="O734" s="13">
        <v>0</v>
      </c>
      <c r="P734" s="13">
        <v>304643025</v>
      </c>
      <c r="Q734" s="36">
        <v>0.93</v>
      </c>
      <c r="R734" s="36">
        <v>0.86260000000000003</v>
      </c>
      <c r="S734" s="36">
        <v>0.91639999999999999</v>
      </c>
      <c r="T734" s="36">
        <v>0.82469999999999999</v>
      </c>
      <c r="U734" s="37">
        <v>0.86260000000000003</v>
      </c>
      <c r="V734" s="36">
        <f t="shared" si="22"/>
        <v>0</v>
      </c>
      <c r="W734" s="13">
        <f t="shared" si="23"/>
        <v>0</v>
      </c>
    </row>
    <row r="735" spans="1:23" x14ac:dyDescent="0.25">
      <c r="A735" s="45">
        <v>178901</v>
      </c>
      <c r="B735" s="13" t="s">
        <v>332</v>
      </c>
      <c r="C735" s="13" t="s">
        <v>1049</v>
      </c>
      <c r="D735" s="13">
        <v>44040.404618055552</v>
      </c>
      <c r="E735" s="13">
        <v>0</v>
      </c>
      <c r="F735" s="13">
        <v>160290554</v>
      </c>
      <c r="G735" s="34">
        <v>164945516</v>
      </c>
      <c r="H735" s="34">
        <v>189753730</v>
      </c>
      <c r="I735" s="35">
        <v>0.15</v>
      </c>
      <c r="J735" s="13">
        <v>0</v>
      </c>
      <c r="K735" s="13">
        <v>0</v>
      </c>
      <c r="L735" s="13">
        <v>0</v>
      </c>
      <c r="M735" s="13">
        <v>0.15</v>
      </c>
      <c r="N735" s="13">
        <v>0</v>
      </c>
      <c r="O735" s="13">
        <v>0</v>
      </c>
      <c r="P735" s="13">
        <v>184398650</v>
      </c>
      <c r="Q735" s="36">
        <v>0.93</v>
      </c>
      <c r="R735" s="36">
        <v>0.8286</v>
      </c>
      <c r="S735" s="36">
        <v>0.91639999999999999</v>
      </c>
      <c r="T735" s="36">
        <v>0.82469999999999999</v>
      </c>
      <c r="U735" s="37">
        <v>0.8286</v>
      </c>
      <c r="V735" s="36">
        <f t="shared" si="22"/>
        <v>0</v>
      </c>
      <c r="W735" s="13">
        <f t="shared" si="23"/>
        <v>0</v>
      </c>
    </row>
    <row r="736" spans="1:23" x14ac:dyDescent="0.25">
      <c r="A736" s="45">
        <v>178903</v>
      </c>
      <c r="B736" s="13" t="s">
        <v>330</v>
      </c>
      <c r="C736" s="13" t="s">
        <v>1049</v>
      </c>
      <c r="D736" s="13">
        <v>44043.352002314816</v>
      </c>
      <c r="E736" s="13">
        <v>0</v>
      </c>
      <c r="F736" s="13">
        <v>1655430384</v>
      </c>
      <c r="G736" s="34">
        <v>1709009959</v>
      </c>
      <c r="H736" s="34">
        <v>1909303972</v>
      </c>
      <c r="I736" s="35">
        <v>0.11700000000000001</v>
      </c>
      <c r="J736" s="13">
        <v>0</v>
      </c>
      <c r="K736" s="13">
        <v>0</v>
      </c>
      <c r="L736" s="13">
        <v>0</v>
      </c>
      <c r="M736" s="13">
        <v>0.11700000000000001</v>
      </c>
      <c r="N736" s="13">
        <v>0</v>
      </c>
      <c r="O736" s="13">
        <v>0</v>
      </c>
      <c r="P736" s="13">
        <v>1849444932</v>
      </c>
      <c r="Q736" s="36">
        <v>0.93</v>
      </c>
      <c r="R736" s="36">
        <v>0.85319999999999996</v>
      </c>
      <c r="S736" s="36">
        <v>0.91639999999999999</v>
      </c>
      <c r="T736" s="36">
        <v>0.82469999999999999</v>
      </c>
      <c r="U736" s="37">
        <v>0.85319999999999996</v>
      </c>
      <c r="V736" s="36">
        <f t="shared" si="22"/>
        <v>0</v>
      </c>
      <c r="W736" s="13">
        <f t="shared" si="23"/>
        <v>0</v>
      </c>
    </row>
    <row r="737" spans="1:23" x14ac:dyDescent="0.25">
      <c r="A737" s="45">
        <v>178904</v>
      </c>
      <c r="B737" s="13" t="s">
        <v>329</v>
      </c>
      <c r="C737" s="13" t="s">
        <v>1049</v>
      </c>
      <c r="D737" s="13">
        <v>44041.719305555554</v>
      </c>
      <c r="E737" s="13">
        <v>0</v>
      </c>
      <c r="F737" s="13">
        <v>16909954375</v>
      </c>
      <c r="G737" s="34">
        <v>17369999516</v>
      </c>
      <c r="H737" s="34">
        <v>17939631026</v>
      </c>
      <c r="I737" s="35">
        <v>3.3000000000000002E-2</v>
      </c>
      <c r="J737" s="13">
        <v>0</v>
      </c>
      <c r="K737" s="13">
        <v>0</v>
      </c>
      <c r="L737" s="13">
        <v>0</v>
      </c>
      <c r="M737" s="13">
        <v>3.3000000000000002E-2</v>
      </c>
      <c r="N737" s="13">
        <v>0</v>
      </c>
      <c r="O737" s="13">
        <v>0</v>
      </c>
      <c r="P737" s="13">
        <v>17464499171</v>
      </c>
      <c r="Q737" s="36">
        <v>0.93</v>
      </c>
      <c r="R737" s="36">
        <v>0.92290000000000005</v>
      </c>
      <c r="S737" s="36">
        <v>0.91639999999999999</v>
      </c>
      <c r="T737" s="36">
        <v>0.82469999999999999</v>
      </c>
      <c r="U737" s="37">
        <v>0.91639999999999999</v>
      </c>
      <c r="V737" s="36">
        <f t="shared" si="22"/>
        <v>0</v>
      </c>
      <c r="W737" s="13">
        <f t="shared" si="23"/>
        <v>0</v>
      </c>
    </row>
    <row r="738" spans="1:23" x14ac:dyDescent="0.25">
      <c r="A738" s="45">
        <v>178906</v>
      </c>
      <c r="B738" s="13" t="s">
        <v>327</v>
      </c>
      <c r="C738" s="13" t="s">
        <v>1049</v>
      </c>
      <c r="D738" s="13">
        <v>44040.735763888886</v>
      </c>
      <c r="E738" s="13">
        <v>0</v>
      </c>
      <c r="F738" s="13">
        <v>665233157</v>
      </c>
      <c r="G738" s="34">
        <v>675694155</v>
      </c>
      <c r="H738" s="34">
        <v>665441705</v>
      </c>
      <c r="I738" s="35">
        <v>-1.4999999999999999E-2</v>
      </c>
      <c r="J738" s="13">
        <v>0</v>
      </c>
      <c r="K738" s="13">
        <v>0</v>
      </c>
      <c r="L738" s="13">
        <v>0</v>
      </c>
      <c r="M738" s="13">
        <v>-1.4999999999999999E-2</v>
      </c>
      <c r="N738" s="13">
        <v>0</v>
      </c>
      <c r="O738" s="13">
        <v>0</v>
      </c>
      <c r="P738" s="13">
        <v>655139434</v>
      </c>
      <c r="Q738" s="36">
        <v>0.93</v>
      </c>
      <c r="R738" s="36">
        <v>0.93</v>
      </c>
      <c r="S738" s="36">
        <v>0.91639999999999999</v>
      </c>
      <c r="T738" s="36">
        <v>0.82469999999999999</v>
      </c>
      <c r="U738" s="37">
        <v>0.91639999999999999</v>
      </c>
      <c r="V738" s="36">
        <f t="shared" si="22"/>
        <v>0</v>
      </c>
      <c r="W738" s="13">
        <f t="shared" si="23"/>
        <v>0</v>
      </c>
    </row>
    <row r="739" spans="1:23" x14ac:dyDescent="0.25">
      <c r="A739" s="45">
        <v>178908</v>
      </c>
      <c r="B739" s="13" t="s">
        <v>326</v>
      </c>
      <c r="C739" s="13" t="s">
        <v>1049</v>
      </c>
      <c r="D739" s="13">
        <v>44041.719305555554</v>
      </c>
      <c r="E739" s="13">
        <v>0</v>
      </c>
      <c r="F739" s="13">
        <v>2517101687</v>
      </c>
      <c r="G739" s="34">
        <v>2577857545</v>
      </c>
      <c r="H739" s="34">
        <v>2754276582</v>
      </c>
      <c r="I739" s="35">
        <v>6.8000000000000005E-2</v>
      </c>
      <c r="J739" s="13">
        <v>0</v>
      </c>
      <c r="K739" s="13">
        <v>0</v>
      </c>
      <c r="L739" s="13">
        <v>0</v>
      </c>
      <c r="M739" s="13">
        <v>6.8000000000000005E-2</v>
      </c>
      <c r="N739" s="13">
        <v>0</v>
      </c>
      <c r="O739" s="13">
        <v>0</v>
      </c>
      <c r="P739" s="13">
        <v>2689362818</v>
      </c>
      <c r="Q739" s="36">
        <v>0.93</v>
      </c>
      <c r="R739" s="36">
        <v>0.8921</v>
      </c>
      <c r="S739" s="36">
        <v>0.91639999999999999</v>
      </c>
      <c r="T739" s="36">
        <v>0.82469999999999999</v>
      </c>
      <c r="U739" s="37">
        <v>0.8921</v>
      </c>
      <c r="V739" s="36">
        <f t="shared" si="22"/>
        <v>0</v>
      </c>
      <c r="W739" s="13">
        <f t="shared" si="23"/>
        <v>0</v>
      </c>
    </row>
    <row r="740" spans="1:23" x14ac:dyDescent="0.25">
      <c r="A740" s="45">
        <v>178909</v>
      </c>
      <c r="B740" s="13" t="s">
        <v>325</v>
      </c>
      <c r="C740" s="13" t="s">
        <v>1049</v>
      </c>
      <c r="D740" s="13">
        <v>44043.305833333332</v>
      </c>
      <c r="E740" s="13">
        <v>0</v>
      </c>
      <c r="F740" s="13">
        <v>590221735</v>
      </c>
      <c r="G740" s="34">
        <v>622915796</v>
      </c>
      <c r="H740" s="34">
        <v>655316276</v>
      </c>
      <c r="I740" s="35">
        <v>5.1999999999999998E-2</v>
      </c>
      <c r="J740" s="13">
        <v>0</v>
      </c>
      <c r="K740" s="13">
        <v>0</v>
      </c>
      <c r="L740" s="13">
        <v>0</v>
      </c>
      <c r="M740" s="13">
        <v>5.1999999999999998E-2</v>
      </c>
      <c r="N740" s="13">
        <v>0</v>
      </c>
      <c r="O740" s="13">
        <v>0</v>
      </c>
      <c r="P740" s="13">
        <v>620921659</v>
      </c>
      <c r="Q740" s="36">
        <v>0.93</v>
      </c>
      <c r="R740" s="36">
        <v>0.90610000000000002</v>
      </c>
      <c r="S740" s="36">
        <v>0.91639999999999999</v>
      </c>
      <c r="T740" s="36">
        <v>0.82469999999999999</v>
      </c>
      <c r="U740" s="37">
        <v>0.90610000000000002</v>
      </c>
      <c r="V740" s="36">
        <f t="shared" si="22"/>
        <v>0</v>
      </c>
      <c r="W740" s="13">
        <f t="shared" si="23"/>
        <v>0</v>
      </c>
    </row>
    <row r="741" spans="1:23" x14ac:dyDescent="0.25">
      <c r="A741" s="45">
        <v>178912</v>
      </c>
      <c r="B741" s="13" t="s">
        <v>324</v>
      </c>
      <c r="C741" s="13" t="s">
        <v>1049</v>
      </c>
      <c r="D741" s="13">
        <v>44041.719305555554</v>
      </c>
      <c r="E741" s="13">
        <v>76832088</v>
      </c>
      <c r="F741" s="13">
        <v>3222132955</v>
      </c>
      <c r="G741" s="34">
        <v>3188691094</v>
      </c>
      <c r="H741" s="34">
        <v>3410786543</v>
      </c>
      <c r="I741" s="35">
        <v>7.0000000000000007E-2</v>
      </c>
      <c r="J741" s="13">
        <v>0</v>
      </c>
      <c r="K741" s="13">
        <v>0</v>
      </c>
      <c r="L741" s="13">
        <v>0</v>
      </c>
      <c r="M741" s="13">
        <v>7.0000000000000007E-2</v>
      </c>
      <c r="N741" s="13">
        <v>78495073</v>
      </c>
      <c r="O741" s="13">
        <v>1662985</v>
      </c>
      <c r="P741" s="13">
        <v>3442869217</v>
      </c>
      <c r="Q741" s="36">
        <v>0.93</v>
      </c>
      <c r="R741" s="36">
        <v>0.8921</v>
      </c>
      <c r="S741" s="36">
        <v>0.91639999999999999</v>
      </c>
      <c r="T741" s="36">
        <v>0.82469999999999999</v>
      </c>
      <c r="U741" s="37">
        <v>0.8921</v>
      </c>
      <c r="V741" s="36">
        <f t="shared" si="22"/>
        <v>0</v>
      </c>
      <c r="W741" s="13">
        <f t="shared" si="23"/>
        <v>0</v>
      </c>
    </row>
    <row r="742" spans="1:23" x14ac:dyDescent="0.25">
      <c r="A742" s="45">
        <v>178913</v>
      </c>
      <c r="B742" s="13" t="s">
        <v>323</v>
      </c>
      <c r="C742" s="13" t="s">
        <v>1049</v>
      </c>
      <c r="D742" s="13">
        <v>44043.305833333332</v>
      </c>
      <c r="E742" s="13">
        <v>0</v>
      </c>
      <c r="F742" s="13">
        <v>590734550</v>
      </c>
      <c r="G742" s="34">
        <v>606532975</v>
      </c>
      <c r="H742" s="34">
        <v>610957208</v>
      </c>
      <c r="I742" s="35">
        <v>7.0000000000000001E-3</v>
      </c>
      <c r="J742" s="13">
        <v>0</v>
      </c>
      <c r="K742" s="13">
        <v>0</v>
      </c>
      <c r="L742" s="13">
        <v>0</v>
      </c>
      <c r="M742" s="13">
        <v>7.0000000000000001E-3</v>
      </c>
      <c r="N742" s="13">
        <v>0</v>
      </c>
      <c r="O742" s="13">
        <v>0</v>
      </c>
      <c r="P742" s="13">
        <v>595043545</v>
      </c>
      <c r="Q742" s="36">
        <v>0.93</v>
      </c>
      <c r="R742" s="36">
        <v>0.93</v>
      </c>
      <c r="S742" s="36">
        <v>0.91639999999999999</v>
      </c>
      <c r="T742" s="36">
        <v>0.82469999999999999</v>
      </c>
      <c r="U742" s="37">
        <v>0.91639999999999999</v>
      </c>
      <c r="V742" s="36">
        <f t="shared" si="22"/>
        <v>0</v>
      </c>
      <c r="W742" s="13">
        <f t="shared" si="23"/>
        <v>0</v>
      </c>
    </row>
    <row r="743" spans="1:23" x14ac:dyDescent="0.25">
      <c r="A743" s="45">
        <v>178914</v>
      </c>
      <c r="B743" s="13" t="s">
        <v>322</v>
      </c>
      <c r="C743" s="13" t="s">
        <v>1049</v>
      </c>
      <c r="D743" s="13">
        <v>44043.305833333332</v>
      </c>
      <c r="E743" s="13">
        <v>0</v>
      </c>
      <c r="F743" s="13">
        <v>3208286337</v>
      </c>
      <c r="G743" s="34">
        <v>3352695191</v>
      </c>
      <c r="H743" s="34">
        <v>3418365088</v>
      </c>
      <c r="I743" s="35">
        <v>0.02</v>
      </c>
      <c r="J743" s="13">
        <v>0</v>
      </c>
      <c r="K743" s="13">
        <v>0</v>
      </c>
      <c r="L743" s="13">
        <v>0</v>
      </c>
      <c r="M743" s="13">
        <v>0.02</v>
      </c>
      <c r="N743" s="13">
        <v>0</v>
      </c>
      <c r="O743" s="13">
        <v>0</v>
      </c>
      <c r="P743" s="13">
        <v>3271127670</v>
      </c>
      <c r="Q743" s="36">
        <v>0.93</v>
      </c>
      <c r="R743" s="36">
        <v>0.93</v>
      </c>
      <c r="S743" s="36">
        <v>0.91639999999999999</v>
      </c>
      <c r="T743" s="36">
        <v>0.82469999999999999</v>
      </c>
      <c r="U743" s="37">
        <v>0.91639999999999999</v>
      </c>
      <c r="V743" s="36">
        <f t="shared" si="22"/>
        <v>0</v>
      </c>
      <c r="W743" s="13">
        <f t="shared" si="23"/>
        <v>0</v>
      </c>
    </row>
    <row r="744" spans="1:23" x14ac:dyDescent="0.25">
      <c r="A744" s="45">
        <v>178915</v>
      </c>
      <c r="B744" s="13" t="s">
        <v>321</v>
      </c>
      <c r="C744" s="13" t="s">
        <v>1049</v>
      </c>
      <c r="D744" s="13">
        <v>44044.655300925922</v>
      </c>
      <c r="E744" s="13">
        <v>0</v>
      </c>
      <c r="F744" s="13">
        <v>815861567</v>
      </c>
      <c r="G744" s="34">
        <v>837722590</v>
      </c>
      <c r="H744" s="34">
        <v>830076378</v>
      </c>
      <c r="I744" s="35">
        <v>-8.9999999999999993E-3</v>
      </c>
      <c r="J744" s="13">
        <v>0</v>
      </c>
      <c r="K744" s="13">
        <v>0</v>
      </c>
      <c r="L744" s="13">
        <v>0</v>
      </c>
      <c r="M744" s="13">
        <v>-8.9999999999999993E-3</v>
      </c>
      <c r="N744" s="13">
        <v>0</v>
      </c>
      <c r="O744" s="13">
        <v>0</v>
      </c>
      <c r="P744" s="13">
        <v>808414889</v>
      </c>
      <c r="Q744" s="36">
        <v>0.93</v>
      </c>
      <c r="R744" s="36">
        <v>0.93</v>
      </c>
      <c r="S744" s="36">
        <v>0.91639999999999999</v>
      </c>
      <c r="T744" s="36">
        <v>0.82469999999999999</v>
      </c>
      <c r="U744" s="37">
        <v>0.91639999999999999</v>
      </c>
      <c r="V744" s="36">
        <f t="shared" si="22"/>
        <v>0</v>
      </c>
      <c r="W744" s="13">
        <f t="shared" si="23"/>
        <v>0</v>
      </c>
    </row>
    <row r="745" spans="1:23" x14ac:dyDescent="0.25">
      <c r="A745" s="45">
        <v>179901</v>
      </c>
      <c r="B745" s="13" t="s">
        <v>320</v>
      </c>
      <c r="C745" s="13" t="s">
        <v>1049</v>
      </c>
      <c r="D745" s="13">
        <v>44040.735763888886</v>
      </c>
      <c r="E745" s="13">
        <v>0</v>
      </c>
      <c r="F745" s="13">
        <v>1105255051</v>
      </c>
      <c r="G745" s="34">
        <v>1257098565</v>
      </c>
      <c r="H745" s="34">
        <v>1033233034</v>
      </c>
      <c r="I745" s="35">
        <v>-0.17799999999999999</v>
      </c>
      <c r="J745" s="13">
        <v>0</v>
      </c>
      <c r="K745" s="13">
        <v>0</v>
      </c>
      <c r="L745" s="13">
        <v>0</v>
      </c>
      <c r="M745" s="13">
        <v>-0.17799999999999999</v>
      </c>
      <c r="N745" s="13">
        <v>0</v>
      </c>
      <c r="O745" s="13">
        <v>0</v>
      </c>
      <c r="P745" s="13">
        <v>908429984</v>
      </c>
      <c r="Q745" s="36">
        <v>0.93</v>
      </c>
      <c r="R745" s="36">
        <v>0.93</v>
      </c>
      <c r="S745" s="36">
        <v>0.91639999999999999</v>
      </c>
      <c r="T745" s="36">
        <v>0.82469999999999999</v>
      </c>
      <c r="U745" s="37">
        <v>0.91639999999999999</v>
      </c>
      <c r="V745" s="36">
        <f t="shared" si="22"/>
        <v>0</v>
      </c>
      <c r="W745" s="13">
        <f t="shared" si="23"/>
        <v>0</v>
      </c>
    </row>
    <row r="746" spans="1:23" x14ac:dyDescent="0.25">
      <c r="A746" s="45">
        <v>180903</v>
      </c>
      <c r="B746" s="13" t="s">
        <v>318</v>
      </c>
      <c r="C746" s="13" t="s">
        <v>1049</v>
      </c>
      <c r="D746" s="13">
        <v>44036.564849537041</v>
      </c>
      <c r="E746" s="13">
        <v>0</v>
      </c>
      <c r="F746" s="13">
        <v>60412852</v>
      </c>
      <c r="G746" s="34">
        <v>61009785</v>
      </c>
      <c r="H746" s="34">
        <v>62573124</v>
      </c>
      <c r="I746" s="35">
        <v>2.5999999999999999E-2</v>
      </c>
      <c r="J746" s="13">
        <v>0</v>
      </c>
      <c r="K746" s="13">
        <v>0</v>
      </c>
      <c r="L746" s="13">
        <v>0</v>
      </c>
      <c r="M746" s="13">
        <v>2.5999999999999999E-2</v>
      </c>
      <c r="N746" s="13">
        <v>0</v>
      </c>
      <c r="O746" s="13">
        <v>0</v>
      </c>
      <c r="P746" s="13">
        <v>61960895</v>
      </c>
      <c r="Q746" s="36">
        <v>0.93</v>
      </c>
      <c r="R746" s="36">
        <v>0.9294</v>
      </c>
      <c r="S746" s="36">
        <v>0.91639999999999999</v>
      </c>
      <c r="T746" s="36">
        <v>0.82469999999999999</v>
      </c>
      <c r="U746" s="37">
        <v>0.91639999999999999</v>
      </c>
      <c r="V746" s="36">
        <f t="shared" si="22"/>
        <v>0</v>
      </c>
      <c r="W746" s="13">
        <f t="shared" si="23"/>
        <v>0</v>
      </c>
    </row>
    <row r="747" spans="1:23" x14ac:dyDescent="0.25">
      <c r="A747" s="45">
        <v>181901</v>
      </c>
      <c r="B747" s="13" t="s">
        <v>316</v>
      </c>
      <c r="C747" s="13" t="s">
        <v>1049</v>
      </c>
      <c r="D747" s="13">
        <v>44040.735763888886</v>
      </c>
      <c r="E747" s="13">
        <v>0</v>
      </c>
      <c r="F747" s="13">
        <v>1130003017</v>
      </c>
      <c r="G747" s="34">
        <v>1182116142</v>
      </c>
      <c r="H747" s="34">
        <v>1201529172</v>
      </c>
      <c r="I747" s="35">
        <v>1.6E-2</v>
      </c>
      <c r="J747" s="13">
        <v>0</v>
      </c>
      <c r="K747" s="13">
        <v>0</v>
      </c>
      <c r="L747" s="13">
        <v>0</v>
      </c>
      <c r="M747" s="13">
        <v>1.6E-2</v>
      </c>
      <c r="N747" s="13">
        <v>11680892</v>
      </c>
      <c r="O747" s="13">
        <v>11680892</v>
      </c>
      <c r="P747" s="13">
        <v>1160241123</v>
      </c>
      <c r="Q747" s="36">
        <v>0.93</v>
      </c>
      <c r="R747" s="36">
        <v>0.9284</v>
      </c>
      <c r="S747" s="36">
        <v>0.91639999999999999</v>
      </c>
      <c r="T747" s="36">
        <v>0.82469999999999999</v>
      </c>
      <c r="U747" s="37">
        <v>0.91639999999999999</v>
      </c>
      <c r="V747" s="36">
        <f t="shared" si="22"/>
        <v>0</v>
      </c>
      <c r="W747" s="13">
        <f t="shared" si="23"/>
        <v>0</v>
      </c>
    </row>
    <row r="748" spans="1:23" x14ac:dyDescent="0.25">
      <c r="A748" s="45">
        <v>181905</v>
      </c>
      <c r="B748" s="13" t="s">
        <v>315</v>
      </c>
      <c r="C748" s="13" t="s">
        <v>1049</v>
      </c>
      <c r="D748" s="13">
        <v>44040.735763888886</v>
      </c>
      <c r="E748" s="13">
        <v>71101058</v>
      </c>
      <c r="F748" s="13">
        <v>639332306</v>
      </c>
      <c r="G748" s="34">
        <v>611699560</v>
      </c>
      <c r="H748" s="34">
        <v>631344913</v>
      </c>
      <c r="I748" s="35">
        <v>3.2000000000000001E-2</v>
      </c>
      <c r="J748" s="13">
        <v>0</v>
      </c>
      <c r="K748" s="13">
        <v>0</v>
      </c>
      <c r="L748" s="13">
        <v>0</v>
      </c>
      <c r="M748" s="13">
        <v>3.2000000000000001E-2</v>
      </c>
      <c r="N748" s="13">
        <v>74529053</v>
      </c>
      <c r="O748" s="13">
        <v>3427995</v>
      </c>
      <c r="P748" s="13">
        <v>661009625</v>
      </c>
      <c r="Q748" s="36">
        <v>0.93</v>
      </c>
      <c r="R748" s="36">
        <v>0.92190000000000005</v>
      </c>
      <c r="S748" s="36">
        <v>0.91639999999999999</v>
      </c>
      <c r="T748" s="36">
        <v>0.82469999999999999</v>
      </c>
      <c r="U748" s="37">
        <v>0.91639999999999999</v>
      </c>
      <c r="V748" s="36">
        <f t="shared" si="22"/>
        <v>0</v>
      </c>
      <c r="W748" s="13">
        <f t="shared" si="23"/>
        <v>0</v>
      </c>
    </row>
    <row r="749" spans="1:23" x14ac:dyDescent="0.25">
      <c r="A749" s="45">
        <v>181906</v>
      </c>
      <c r="B749" s="13" t="s">
        <v>314</v>
      </c>
      <c r="C749" s="13" t="s">
        <v>1049</v>
      </c>
      <c r="D749" s="13">
        <v>44039.707499999997</v>
      </c>
      <c r="E749" s="13">
        <v>59087578</v>
      </c>
      <c r="F749" s="13">
        <v>1907109161</v>
      </c>
      <c r="G749" s="34">
        <v>1869529620</v>
      </c>
      <c r="H749" s="34">
        <v>1912201074</v>
      </c>
      <c r="I749" s="35">
        <v>2.3E-2</v>
      </c>
      <c r="J749" s="13">
        <v>0</v>
      </c>
      <c r="K749" s="13">
        <v>0</v>
      </c>
      <c r="L749" s="13">
        <v>0</v>
      </c>
      <c r="M749" s="13">
        <v>2.3E-2</v>
      </c>
      <c r="N749" s="13">
        <v>57905030</v>
      </c>
      <c r="O749" s="13">
        <v>-1182548</v>
      </c>
      <c r="P749" s="13">
        <v>1948107152</v>
      </c>
      <c r="Q749" s="36">
        <v>0.93</v>
      </c>
      <c r="R749" s="36">
        <v>0.93</v>
      </c>
      <c r="S749" s="36">
        <v>0.91639999999999999</v>
      </c>
      <c r="T749" s="36">
        <v>0.82469999999999999</v>
      </c>
      <c r="U749" s="37">
        <v>0.91639999999999999</v>
      </c>
      <c r="V749" s="36">
        <f t="shared" si="22"/>
        <v>0</v>
      </c>
      <c r="W749" s="13">
        <f t="shared" si="23"/>
        <v>0</v>
      </c>
    </row>
    <row r="750" spans="1:23" x14ac:dyDescent="0.25">
      <c r="A750" s="45">
        <v>181907</v>
      </c>
      <c r="B750" s="13" t="s">
        <v>313</v>
      </c>
      <c r="C750" s="13" t="s">
        <v>1049</v>
      </c>
      <c r="D750" s="13">
        <v>44042.552071759259</v>
      </c>
      <c r="E750" s="13">
        <v>83546578</v>
      </c>
      <c r="F750" s="13">
        <v>1306806360</v>
      </c>
      <c r="G750" s="34">
        <v>1298586347</v>
      </c>
      <c r="H750" s="34">
        <v>1388985027</v>
      </c>
      <c r="I750" s="35">
        <v>7.0000000000000007E-2</v>
      </c>
      <c r="J750" s="13">
        <v>0</v>
      </c>
      <c r="K750" s="13">
        <v>0</v>
      </c>
      <c r="L750" s="13">
        <v>0</v>
      </c>
      <c r="M750" s="13">
        <v>7.0000000000000007E-2</v>
      </c>
      <c r="N750" s="13">
        <v>87137560</v>
      </c>
      <c r="O750" s="13">
        <v>3590982</v>
      </c>
      <c r="P750" s="13">
        <v>1395552303</v>
      </c>
      <c r="Q750" s="36">
        <v>0.93</v>
      </c>
      <c r="R750" s="36">
        <v>0.89259999999999995</v>
      </c>
      <c r="S750" s="36">
        <v>0.91639999999999999</v>
      </c>
      <c r="T750" s="36">
        <v>0.82469999999999999</v>
      </c>
      <c r="U750" s="37">
        <v>0.89259999999999995</v>
      </c>
      <c r="V750" s="36">
        <f t="shared" si="22"/>
        <v>0</v>
      </c>
      <c r="W750" s="13">
        <f t="shared" si="23"/>
        <v>0</v>
      </c>
    </row>
    <row r="751" spans="1:23" x14ac:dyDescent="0.25">
      <c r="A751" s="45">
        <v>181908</v>
      </c>
      <c r="B751" s="13" t="s">
        <v>312</v>
      </c>
      <c r="C751" s="13" t="s">
        <v>1049</v>
      </c>
      <c r="D751" s="13">
        <v>44040.735763888886</v>
      </c>
      <c r="E751" s="13">
        <v>99258756</v>
      </c>
      <c r="F751" s="13">
        <v>1080747729</v>
      </c>
      <c r="G751" s="34">
        <v>1068876595</v>
      </c>
      <c r="H751" s="34">
        <v>1088564975</v>
      </c>
      <c r="I751" s="35">
        <v>1.7999999999999999E-2</v>
      </c>
      <c r="J751" s="13">
        <v>0</v>
      </c>
      <c r="K751" s="13">
        <v>0</v>
      </c>
      <c r="L751" s="13">
        <v>0</v>
      </c>
      <c r="M751" s="13">
        <v>1.7999999999999999E-2</v>
      </c>
      <c r="N751" s="13">
        <v>54396958</v>
      </c>
      <c r="O751" s="13">
        <v>-44861798</v>
      </c>
      <c r="P751" s="13">
        <v>1053964658</v>
      </c>
      <c r="Q751" s="36">
        <v>0.93</v>
      </c>
      <c r="R751" s="36">
        <v>0.93</v>
      </c>
      <c r="S751" s="36">
        <v>0.91639999999999999</v>
      </c>
      <c r="T751" s="36">
        <v>0.82469999999999999</v>
      </c>
      <c r="U751" s="37">
        <v>0.91639999999999999</v>
      </c>
      <c r="V751" s="36">
        <f t="shared" si="22"/>
        <v>0</v>
      </c>
      <c r="W751" s="13">
        <f t="shared" si="23"/>
        <v>0</v>
      </c>
    </row>
    <row r="752" spans="1:23" x14ac:dyDescent="0.25">
      <c r="A752" s="45">
        <v>182901</v>
      </c>
      <c r="B752" s="13" t="s">
        <v>311</v>
      </c>
      <c r="C752" s="13" t="s">
        <v>1049</v>
      </c>
      <c r="D752" s="13">
        <v>44043.305833333332</v>
      </c>
      <c r="E752" s="13">
        <v>0</v>
      </c>
      <c r="F752" s="13">
        <v>171122825</v>
      </c>
      <c r="G752" s="34">
        <v>173404613</v>
      </c>
      <c r="H752" s="34">
        <v>185021759</v>
      </c>
      <c r="I752" s="35">
        <v>6.7000000000000004E-2</v>
      </c>
      <c r="J752" s="13">
        <v>0</v>
      </c>
      <c r="K752" s="13">
        <v>0</v>
      </c>
      <c r="L752" s="13">
        <v>0</v>
      </c>
      <c r="M752" s="13">
        <v>6.7000000000000004E-2</v>
      </c>
      <c r="N752" s="13">
        <v>0</v>
      </c>
      <c r="O752" s="13">
        <v>0</v>
      </c>
      <c r="P752" s="13">
        <v>182587104</v>
      </c>
      <c r="Q752" s="36">
        <v>0.93</v>
      </c>
      <c r="R752" s="36">
        <v>0.89329999999999998</v>
      </c>
      <c r="S752" s="36">
        <v>0.91639999999999999</v>
      </c>
      <c r="T752" s="36">
        <v>0.82469999999999999</v>
      </c>
      <c r="U752" s="37">
        <v>0.89329999999999998</v>
      </c>
      <c r="V752" s="36">
        <f t="shared" si="22"/>
        <v>0</v>
      </c>
      <c r="W752" s="13">
        <f t="shared" si="23"/>
        <v>0</v>
      </c>
    </row>
    <row r="753" spans="1:23" x14ac:dyDescent="0.25">
      <c r="A753" s="45">
        <v>182902</v>
      </c>
      <c r="B753" s="13" t="s">
        <v>310</v>
      </c>
      <c r="C753" s="13" t="s">
        <v>1049</v>
      </c>
      <c r="D753" s="13">
        <v>44040.735763888886</v>
      </c>
      <c r="E753" s="13">
        <v>0</v>
      </c>
      <c r="F753" s="13">
        <v>1005547884</v>
      </c>
      <c r="G753" s="34">
        <v>1015872413</v>
      </c>
      <c r="H753" s="34">
        <v>1051201155</v>
      </c>
      <c r="I753" s="35">
        <v>3.5000000000000003E-2</v>
      </c>
      <c r="J753" s="13">
        <v>0</v>
      </c>
      <c r="K753" s="13">
        <v>0</v>
      </c>
      <c r="L753" s="13">
        <v>0</v>
      </c>
      <c r="M753" s="13">
        <v>3.5000000000000003E-2</v>
      </c>
      <c r="N753" s="13">
        <v>7007791</v>
      </c>
      <c r="O753" s="13">
        <v>7007791</v>
      </c>
      <c r="P753" s="13">
        <v>1047525363</v>
      </c>
      <c r="Q753" s="36">
        <v>0.93</v>
      </c>
      <c r="R753" s="36">
        <v>0.91500000000000004</v>
      </c>
      <c r="S753" s="36">
        <v>0.91639999999999999</v>
      </c>
      <c r="T753" s="36">
        <v>0.82469999999999999</v>
      </c>
      <c r="U753" s="37">
        <v>0.91500000000000004</v>
      </c>
      <c r="V753" s="36">
        <f t="shared" si="22"/>
        <v>0</v>
      </c>
      <c r="W753" s="13">
        <f t="shared" si="23"/>
        <v>0</v>
      </c>
    </row>
    <row r="754" spans="1:23" x14ac:dyDescent="0.25">
      <c r="A754" s="45">
        <v>182903</v>
      </c>
      <c r="B754" s="13" t="s">
        <v>309</v>
      </c>
      <c r="C754" s="13" t="s">
        <v>1049</v>
      </c>
      <c r="D754" s="13">
        <v>44041.719305555554</v>
      </c>
      <c r="E754" s="13">
        <v>0</v>
      </c>
      <c r="F754" s="13">
        <v>984534074</v>
      </c>
      <c r="G754" s="34">
        <v>892431313</v>
      </c>
      <c r="H754" s="34">
        <v>940623824</v>
      </c>
      <c r="I754" s="35">
        <v>5.3999999999999999E-2</v>
      </c>
      <c r="J754" s="13">
        <v>0</v>
      </c>
      <c r="K754" s="13">
        <v>0</v>
      </c>
      <c r="L754" s="13">
        <v>0</v>
      </c>
      <c r="M754" s="13">
        <v>5.3999999999999999E-2</v>
      </c>
      <c r="N754" s="13">
        <v>0</v>
      </c>
      <c r="O754" s="13">
        <v>0</v>
      </c>
      <c r="P754" s="13">
        <v>1037700260</v>
      </c>
      <c r="Q754" s="36">
        <v>0.93</v>
      </c>
      <c r="R754" s="36">
        <v>0.90439999999999998</v>
      </c>
      <c r="S754" s="36">
        <v>0.91639999999999999</v>
      </c>
      <c r="T754" s="36">
        <v>0.82469999999999999</v>
      </c>
      <c r="U754" s="37">
        <v>0.90439999999999998</v>
      </c>
      <c r="V754" s="36">
        <f t="shared" si="22"/>
        <v>0</v>
      </c>
      <c r="W754" s="13">
        <f t="shared" si="23"/>
        <v>0</v>
      </c>
    </row>
    <row r="755" spans="1:23" x14ac:dyDescent="0.25">
      <c r="A755" s="45">
        <v>182904</v>
      </c>
      <c r="B755" s="13" t="s">
        <v>308</v>
      </c>
      <c r="C755" s="13" t="s">
        <v>1049</v>
      </c>
      <c r="D755" s="13">
        <v>44040.735763888886</v>
      </c>
      <c r="E755" s="13">
        <v>0</v>
      </c>
      <c r="F755" s="13">
        <v>306261298</v>
      </c>
      <c r="G755" s="34">
        <v>315243878</v>
      </c>
      <c r="H755" s="34">
        <v>345627715</v>
      </c>
      <c r="I755" s="35">
        <v>9.6000000000000002E-2</v>
      </c>
      <c r="J755" s="13">
        <v>0</v>
      </c>
      <c r="K755" s="13">
        <v>0</v>
      </c>
      <c r="L755" s="13">
        <v>0</v>
      </c>
      <c r="M755" s="13">
        <v>9.6000000000000002E-2</v>
      </c>
      <c r="N755" s="13">
        <v>0</v>
      </c>
      <c r="O755" s="13">
        <v>0</v>
      </c>
      <c r="P755" s="13">
        <v>335779376</v>
      </c>
      <c r="Q755" s="36">
        <v>0.93</v>
      </c>
      <c r="R755" s="36">
        <v>0.86939999999999995</v>
      </c>
      <c r="S755" s="36">
        <v>0.91639999999999999</v>
      </c>
      <c r="T755" s="36">
        <v>0.82469999999999999</v>
      </c>
      <c r="U755" s="37">
        <v>0.86939999999999995</v>
      </c>
      <c r="V755" s="36">
        <f t="shared" si="22"/>
        <v>0</v>
      </c>
      <c r="W755" s="13">
        <f t="shared" si="23"/>
        <v>0</v>
      </c>
    </row>
    <row r="756" spans="1:23" x14ac:dyDescent="0.25">
      <c r="A756" s="45">
        <v>182905</v>
      </c>
      <c r="B756" s="13" t="s">
        <v>307</v>
      </c>
      <c r="C756" s="13" t="s">
        <v>1049</v>
      </c>
      <c r="D756" s="13">
        <v>44043.305833333332</v>
      </c>
      <c r="E756" s="13">
        <v>0</v>
      </c>
      <c r="F756" s="13">
        <v>57546013</v>
      </c>
      <c r="G756" s="34">
        <v>58426385</v>
      </c>
      <c r="H756" s="34">
        <v>61930724</v>
      </c>
      <c r="I756" s="35">
        <v>0.06</v>
      </c>
      <c r="J756" s="13">
        <v>0</v>
      </c>
      <c r="K756" s="13">
        <v>0</v>
      </c>
      <c r="L756" s="13">
        <v>0</v>
      </c>
      <c r="M756" s="13">
        <v>0.06</v>
      </c>
      <c r="N756" s="13">
        <v>0</v>
      </c>
      <c r="O756" s="13">
        <v>0</v>
      </c>
      <c r="P756" s="13">
        <v>60997548</v>
      </c>
      <c r="Q756" s="36">
        <v>0.93</v>
      </c>
      <c r="R756" s="36">
        <v>0.89929999999999999</v>
      </c>
      <c r="S756" s="36">
        <v>0.91639999999999999</v>
      </c>
      <c r="T756" s="36">
        <v>0.82469999999999999</v>
      </c>
      <c r="U756" s="37">
        <v>0.89929999999999999</v>
      </c>
      <c r="V756" s="36">
        <f t="shared" si="22"/>
        <v>0</v>
      </c>
      <c r="W756" s="13">
        <f t="shared" si="23"/>
        <v>0</v>
      </c>
    </row>
    <row r="757" spans="1:23" x14ac:dyDescent="0.25">
      <c r="A757" s="45">
        <v>182906</v>
      </c>
      <c r="B757" s="13" t="s">
        <v>306</v>
      </c>
      <c r="C757" s="13" t="s">
        <v>1049</v>
      </c>
      <c r="D757" s="13">
        <v>44036.564849537041</v>
      </c>
      <c r="E757" s="13">
        <v>18860262</v>
      </c>
      <c r="F757" s="13">
        <v>537449735</v>
      </c>
      <c r="G757" s="34">
        <v>532907120</v>
      </c>
      <c r="H757" s="34">
        <v>560226310</v>
      </c>
      <c r="I757" s="35">
        <v>5.0999999999999997E-2</v>
      </c>
      <c r="J757" s="13">
        <v>0</v>
      </c>
      <c r="K757" s="13">
        <v>0</v>
      </c>
      <c r="L757" s="13">
        <v>0</v>
      </c>
      <c r="M757" s="13">
        <v>5.0999999999999997E-2</v>
      </c>
      <c r="N757" s="13">
        <v>19829572</v>
      </c>
      <c r="O757" s="13">
        <v>969310</v>
      </c>
      <c r="P757" s="13">
        <v>565004249</v>
      </c>
      <c r="Q757" s="36">
        <v>0.93</v>
      </c>
      <c r="R757" s="36">
        <v>0.90669999999999995</v>
      </c>
      <c r="S757" s="36">
        <v>0.91639999999999999</v>
      </c>
      <c r="T757" s="36">
        <v>0.82469999999999999</v>
      </c>
      <c r="U757" s="37">
        <v>0.90669999999999995</v>
      </c>
      <c r="V757" s="36">
        <f t="shared" si="22"/>
        <v>0</v>
      </c>
      <c r="W757" s="13">
        <f t="shared" si="23"/>
        <v>0</v>
      </c>
    </row>
    <row r="758" spans="1:23" x14ac:dyDescent="0.25">
      <c r="A758" s="45">
        <v>183901</v>
      </c>
      <c r="B758" s="13" t="s">
        <v>305</v>
      </c>
      <c r="C758" s="13" t="s">
        <v>1049</v>
      </c>
      <c r="D758" s="13">
        <v>44036.564849537041</v>
      </c>
      <c r="E758" s="13">
        <v>15698010</v>
      </c>
      <c r="F758" s="13">
        <v>384230543</v>
      </c>
      <c r="G758" s="34">
        <v>362561726</v>
      </c>
      <c r="H758" s="34">
        <v>332450119</v>
      </c>
      <c r="I758" s="35">
        <v>-8.3000000000000004E-2</v>
      </c>
      <c r="J758" s="13">
        <v>0</v>
      </c>
      <c r="K758" s="13">
        <v>0</v>
      </c>
      <c r="L758" s="13">
        <v>0</v>
      </c>
      <c r="M758" s="13">
        <v>-8.3000000000000004E-2</v>
      </c>
      <c r="N758" s="13">
        <v>16354630</v>
      </c>
      <c r="O758" s="13">
        <v>656620</v>
      </c>
      <c r="P758" s="13">
        <v>354279666</v>
      </c>
      <c r="Q758" s="36">
        <v>0.93</v>
      </c>
      <c r="R758" s="36">
        <v>0.93</v>
      </c>
      <c r="S758" s="36">
        <v>0.91639999999999999</v>
      </c>
      <c r="T758" s="36">
        <v>0.82469999999999999</v>
      </c>
      <c r="U758" s="37">
        <v>0.91639999999999999</v>
      </c>
      <c r="V758" s="36">
        <f t="shared" si="22"/>
        <v>0</v>
      </c>
      <c r="W758" s="13">
        <f t="shared" si="23"/>
        <v>0</v>
      </c>
    </row>
    <row r="759" spans="1:23" x14ac:dyDescent="0.25">
      <c r="A759" s="45">
        <v>183902</v>
      </c>
      <c r="B759" s="13" t="s">
        <v>304</v>
      </c>
      <c r="C759" s="13" t="s">
        <v>1049</v>
      </c>
      <c r="D759" s="13">
        <v>44039.707499999997</v>
      </c>
      <c r="E759" s="13">
        <v>99011810</v>
      </c>
      <c r="F759" s="13">
        <v>3506472412</v>
      </c>
      <c r="G759" s="34">
        <v>2940808577</v>
      </c>
      <c r="H759" s="34">
        <v>2682504563</v>
      </c>
      <c r="I759" s="35">
        <v>-8.7999999999999995E-2</v>
      </c>
      <c r="J759" s="13">
        <v>0</v>
      </c>
      <c r="K759" s="13">
        <v>0</v>
      </c>
      <c r="L759" s="13">
        <v>0</v>
      </c>
      <c r="M759" s="13">
        <v>-8.7999999999999995E-2</v>
      </c>
      <c r="N759" s="13">
        <v>104236130</v>
      </c>
      <c r="O759" s="13">
        <v>5224320</v>
      </c>
      <c r="P759" s="13">
        <v>3212404640</v>
      </c>
      <c r="Q759" s="36">
        <v>0.93</v>
      </c>
      <c r="R759" s="36">
        <v>0.93</v>
      </c>
      <c r="S759" s="36">
        <v>0.91639999999999999</v>
      </c>
      <c r="T759" s="36">
        <v>0.82469999999999999</v>
      </c>
      <c r="U759" s="37">
        <v>0.91639999999999999</v>
      </c>
      <c r="V759" s="36">
        <f t="shared" si="22"/>
        <v>0</v>
      </c>
      <c r="W759" s="13">
        <f t="shared" si="23"/>
        <v>0</v>
      </c>
    </row>
    <row r="760" spans="1:23" x14ac:dyDescent="0.25">
      <c r="A760" s="45">
        <v>183904</v>
      </c>
      <c r="B760" s="13" t="s">
        <v>303</v>
      </c>
      <c r="C760" s="13" t="s">
        <v>1049</v>
      </c>
      <c r="D760" s="13">
        <v>44043.635659722226</v>
      </c>
      <c r="E760" s="13">
        <v>10622250</v>
      </c>
      <c r="F760" s="13">
        <v>168167326</v>
      </c>
      <c r="G760" s="34">
        <v>155838245</v>
      </c>
      <c r="H760" s="34">
        <v>125655770</v>
      </c>
      <c r="I760" s="35">
        <v>-0.19400000000000001</v>
      </c>
      <c r="J760" s="13">
        <v>0</v>
      </c>
      <c r="K760" s="13">
        <v>0</v>
      </c>
      <c r="L760" s="13">
        <v>0</v>
      </c>
      <c r="M760" s="13">
        <v>-0.19400000000000001</v>
      </c>
      <c r="N760" s="13">
        <v>14117210</v>
      </c>
      <c r="O760" s="13">
        <v>3494960</v>
      </c>
      <c r="P760" s="13">
        <v>141149235</v>
      </c>
      <c r="Q760" s="36">
        <v>0.93</v>
      </c>
      <c r="R760" s="36">
        <v>0.93</v>
      </c>
      <c r="S760" s="36">
        <v>0.91639999999999999</v>
      </c>
      <c r="T760" s="36">
        <v>0.82469999999999999</v>
      </c>
      <c r="U760" s="37">
        <v>0.91639999999999999</v>
      </c>
      <c r="V760" s="36">
        <f t="shared" si="22"/>
        <v>0</v>
      </c>
      <c r="W760" s="13">
        <f t="shared" si="23"/>
        <v>0</v>
      </c>
    </row>
    <row r="761" spans="1:23" x14ac:dyDescent="0.25">
      <c r="A761" s="45">
        <v>184901</v>
      </c>
      <c r="B761" s="13" t="s">
        <v>302</v>
      </c>
      <c r="C761" s="13" t="s">
        <v>1049</v>
      </c>
      <c r="D761" s="13">
        <v>44041.719305555554</v>
      </c>
      <c r="E761" s="13">
        <v>0</v>
      </c>
      <c r="F761" s="13">
        <v>236169453</v>
      </c>
      <c r="G761" s="34">
        <v>247149180</v>
      </c>
      <c r="H761" s="34">
        <v>281522404</v>
      </c>
      <c r="I761" s="35">
        <v>0.13900000000000001</v>
      </c>
      <c r="J761" s="13">
        <v>0</v>
      </c>
      <c r="K761" s="13">
        <v>0</v>
      </c>
      <c r="L761" s="13">
        <v>0</v>
      </c>
      <c r="M761" s="13">
        <v>0.13900000000000001</v>
      </c>
      <c r="N761" s="13">
        <v>0</v>
      </c>
      <c r="O761" s="13">
        <v>0</v>
      </c>
      <c r="P761" s="13">
        <v>269015629</v>
      </c>
      <c r="Q761" s="36">
        <v>0.93</v>
      </c>
      <c r="R761" s="36">
        <v>0.83679999999999999</v>
      </c>
      <c r="S761" s="36">
        <v>0.91639999999999999</v>
      </c>
      <c r="T761" s="36">
        <v>0.82469999999999999</v>
      </c>
      <c r="U761" s="37">
        <v>0.83679999999999999</v>
      </c>
      <c r="V761" s="36">
        <f t="shared" si="22"/>
        <v>0</v>
      </c>
      <c r="W761" s="13">
        <f t="shared" si="23"/>
        <v>0</v>
      </c>
    </row>
    <row r="762" spans="1:23" x14ac:dyDescent="0.25">
      <c r="A762" s="45">
        <v>184902</v>
      </c>
      <c r="B762" s="13" t="s">
        <v>301</v>
      </c>
      <c r="C762" s="13" t="s">
        <v>1049</v>
      </c>
      <c r="D762" s="13">
        <v>44043.305833333332</v>
      </c>
      <c r="E762" s="13">
        <v>0</v>
      </c>
      <c r="F762" s="13">
        <v>1397070126</v>
      </c>
      <c r="G762" s="34">
        <v>1459663071</v>
      </c>
      <c r="H762" s="34">
        <v>1604456473</v>
      </c>
      <c r="I762" s="35">
        <v>9.9000000000000005E-2</v>
      </c>
      <c r="J762" s="13">
        <v>0</v>
      </c>
      <c r="K762" s="13">
        <v>0</v>
      </c>
      <c r="L762" s="13">
        <v>0</v>
      </c>
      <c r="M762" s="13">
        <v>9.9000000000000005E-2</v>
      </c>
      <c r="N762" s="13">
        <v>0</v>
      </c>
      <c r="O762" s="13">
        <v>0</v>
      </c>
      <c r="P762" s="13">
        <v>1535654530</v>
      </c>
      <c r="Q762" s="36">
        <v>0.93</v>
      </c>
      <c r="R762" s="36">
        <v>0.86719999999999997</v>
      </c>
      <c r="S762" s="36">
        <v>0.91639999999999999</v>
      </c>
      <c r="T762" s="36">
        <v>0.82469999999999999</v>
      </c>
      <c r="U762" s="37">
        <v>0.86719999999999997</v>
      </c>
      <c r="V762" s="36">
        <f t="shared" si="22"/>
        <v>0</v>
      </c>
      <c r="W762" s="13">
        <f t="shared" si="23"/>
        <v>0</v>
      </c>
    </row>
    <row r="763" spans="1:23" x14ac:dyDescent="0.25">
      <c r="A763" s="45">
        <v>184903</v>
      </c>
      <c r="B763" s="13" t="s">
        <v>300</v>
      </c>
      <c r="C763" s="13" t="s">
        <v>1049</v>
      </c>
      <c r="D763" s="13">
        <v>44036.564849537041</v>
      </c>
      <c r="E763" s="13">
        <v>0</v>
      </c>
      <c r="F763" s="13">
        <v>4934703078</v>
      </c>
      <c r="G763" s="34">
        <v>5200044756</v>
      </c>
      <c r="H763" s="34">
        <v>5447560537</v>
      </c>
      <c r="I763" s="35">
        <v>4.8000000000000001E-2</v>
      </c>
      <c r="J763" s="13">
        <v>0</v>
      </c>
      <c r="K763" s="13">
        <v>0</v>
      </c>
      <c r="L763" s="13">
        <v>0</v>
      </c>
      <c r="M763" s="13">
        <v>4.8000000000000001E-2</v>
      </c>
      <c r="N763" s="13">
        <v>0</v>
      </c>
      <c r="O763" s="13">
        <v>0</v>
      </c>
      <c r="P763" s="13">
        <v>5169588919</v>
      </c>
      <c r="Q763" s="36">
        <v>0.93</v>
      </c>
      <c r="R763" s="36">
        <v>0.90990000000000004</v>
      </c>
      <c r="S763" s="36">
        <v>0.91639999999999999</v>
      </c>
      <c r="T763" s="36">
        <v>0.82469999999999999</v>
      </c>
      <c r="U763" s="37">
        <v>0.90990000000000004</v>
      </c>
      <c r="V763" s="36">
        <f t="shared" si="22"/>
        <v>0</v>
      </c>
      <c r="W763" s="13">
        <f t="shared" si="23"/>
        <v>0</v>
      </c>
    </row>
    <row r="764" spans="1:23" x14ac:dyDescent="0.25">
      <c r="A764" s="45">
        <v>184904</v>
      </c>
      <c r="B764" s="13" t="s">
        <v>299</v>
      </c>
      <c r="C764" s="13" t="s">
        <v>1049</v>
      </c>
      <c r="D764" s="13">
        <v>44043.633252314816</v>
      </c>
      <c r="E764" s="13">
        <v>0</v>
      </c>
      <c r="F764" s="13">
        <v>457423250</v>
      </c>
      <c r="G764" s="34">
        <v>477601776</v>
      </c>
      <c r="H764" s="34">
        <v>480346691</v>
      </c>
      <c r="I764" s="35">
        <v>6.0000000000000001E-3</v>
      </c>
      <c r="J764" s="13">
        <v>0</v>
      </c>
      <c r="K764" s="13">
        <v>0</v>
      </c>
      <c r="L764" s="13">
        <v>0</v>
      </c>
      <c r="M764" s="13">
        <v>6.0000000000000001E-3</v>
      </c>
      <c r="N764" s="13">
        <v>0</v>
      </c>
      <c r="O764" s="13">
        <v>0</v>
      </c>
      <c r="P764" s="13">
        <v>460052193</v>
      </c>
      <c r="Q764" s="36">
        <v>0.93</v>
      </c>
      <c r="R764" s="36">
        <v>0.93</v>
      </c>
      <c r="S764" s="36">
        <v>0.91639999999999999</v>
      </c>
      <c r="T764" s="36">
        <v>0.82469999999999999</v>
      </c>
      <c r="U764" s="37">
        <v>0.91639999999999999</v>
      </c>
      <c r="V764" s="36">
        <f t="shared" si="22"/>
        <v>0</v>
      </c>
      <c r="W764" s="13">
        <f t="shared" si="23"/>
        <v>0</v>
      </c>
    </row>
    <row r="765" spans="1:23" x14ac:dyDescent="0.25">
      <c r="A765" s="45">
        <v>184907</v>
      </c>
      <c r="B765" s="13" t="s">
        <v>298</v>
      </c>
      <c r="C765" s="13" t="s">
        <v>1049</v>
      </c>
      <c r="D765" s="13">
        <v>44043.305833333332</v>
      </c>
      <c r="E765" s="13">
        <v>0</v>
      </c>
      <c r="F765" s="13">
        <v>4064470096</v>
      </c>
      <c r="G765" s="34">
        <v>4178933119</v>
      </c>
      <c r="H765" s="34">
        <v>4332304026</v>
      </c>
      <c r="I765" s="35">
        <v>3.6999999999999998E-2</v>
      </c>
      <c r="J765" s="13">
        <v>0</v>
      </c>
      <c r="K765" s="13">
        <v>0</v>
      </c>
      <c r="L765" s="13">
        <v>0</v>
      </c>
      <c r="M765" s="13">
        <v>3.6999999999999998E-2</v>
      </c>
      <c r="N765" s="13">
        <v>0</v>
      </c>
      <c r="O765" s="13">
        <v>0</v>
      </c>
      <c r="P765" s="13">
        <v>4213640099</v>
      </c>
      <c r="Q765" s="36">
        <v>0.93</v>
      </c>
      <c r="R765" s="36">
        <v>0.91949999999999998</v>
      </c>
      <c r="S765" s="36">
        <v>0.91639999999999999</v>
      </c>
      <c r="T765" s="36">
        <v>0.82469999999999999</v>
      </c>
      <c r="U765" s="37">
        <v>0.91639999999999999</v>
      </c>
      <c r="V765" s="36">
        <f t="shared" si="22"/>
        <v>0</v>
      </c>
      <c r="W765" s="13">
        <f t="shared" si="23"/>
        <v>0</v>
      </c>
    </row>
    <row r="766" spans="1:23" x14ac:dyDescent="0.25">
      <c r="A766" s="45">
        <v>184908</v>
      </c>
      <c r="B766" s="13" t="s">
        <v>297</v>
      </c>
      <c r="C766" s="13" t="s">
        <v>1049</v>
      </c>
      <c r="D766" s="13">
        <v>44043.305833333332</v>
      </c>
      <c r="E766" s="13">
        <v>0</v>
      </c>
      <c r="F766" s="13">
        <v>409594074</v>
      </c>
      <c r="G766" s="34">
        <v>427564494</v>
      </c>
      <c r="H766" s="34">
        <v>474522925</v>
      </c>
      <c r="I766" s="35">
        <v>0.11</v>
      </c>
      <c r="J766" s="13">
        <v>0</v>
      </c>
      <c r="K766" s="13">
        <v>0</v>
      </c>
      <c r="L766" s="13">
        <v>0</v>
      </c>
      <c r="M766" s="13">
        <v>0.11</v>
      </c>
      <c r="N766" s="13">
        <v>0</v>
      </c>
      <c r="O766" s="13">
        <v>0</v>
      </c>
      <c r="P766" s="13">
        <v>454578855</v>
      </c>
      <c r="Q766" s="36">
        <v>0.93</v>
      </c>
      <c r="R766" s="36">
        <v>0.8589</v>
      </c>
      <c r="S766" s="36">
        <v>0.91639999999999999</v>
      </c>
      <c r="T766" s="36">
        <v>0.82469999999999999</v>
      </c>
      <c r="U766" s="37">
        <v>0.8589</v>
      </c>
      <c r="V766" s="36">
        <f t="shared" si="22"/>
        <v>0</v>
      </c>
      <c r="W766" s="13">
        <f t="shared" si="23"/>
        <v>0</v>
      </c>
    </row>
    <row r="767" spans="1:23" x14ac:dyDescent="0.25">
      <c r="A767" s="45">
        <v>184909</v>
      </c>
      <c r="B767" s="13" t="s">
        <v>296</v>
      </c>
      <c r="C767" s="13" t="s">
        <v>1049</v>
      </c>
      <c r="D767" s="13">
        <v>44036.564849537041</v>
      </c>
      <c r="E767" s="13">
        <v>0</v>
      </c>
      <c r="F767" s="13">
        <v>771092895</v>
      </c>
      <c r="G767" s="34">
        <v>798508679</v>
      </c>
      <c r="H767" s="34">
        <v>869546262</v>
      </c>
      <c r="I767" s="35">
        <v>8.8999999999999996E-2</v>
      </c>
      <c r="J767" s="13">
        <v>0</v>
      </c>
      <c r="K767" s="13">
        <v>0</v>
      </c>
      <c r="L767" s="13">
        <v>0</v>
      </c>
      <c r="M767" s="13">
        <v>8.8999999999999996E-2</v>
      </c>
      <c r="N767" s="13">
        <v>0</v>
      </c>
      <c r="O767" s="13">
        <v>0</v>
      </c>
      <c r="P767" s="13">
        <v>839691493</v>
      </c>
      <c r="Q767" s="36">
        <v>0.93</v>
      </c>
      <c r="R767" s="36">
        <v>0.87529999999999997</v>
      </c>
      <c r="S767" s="36">
        <v>0.91639999999999999</v>
      </c>
      <c r="T767" s="36">
        <v>0.82469999999999999</v>
      </c>
      <c r="U767" s="37">
        <v>0.87529999999999997</v>
      </c>
      <c r="V767" s="36">
        <f t="shared" si="22"/>
        <v>0</v>
      </c>
      <c r="W767" s="13">
        <f t="shared" si="23"/>
        <v>0</v>
      </c>
    </row>
    <row r="768" spans="1:23" x14ac:dyDescent="0.25">
      <c r="A768" s="45">
        <v>184911</v>
      </c>
      <c r="B768" s="13" t="s">
        <v>295</v>
      </c>
      <c r="C768" s="13" t="s">
        <v>1049</v>
      </c>
      <c r="D768" s="13">
        <v>44040.404618055552</v>
      </c>
      <c r="E768" s="13">
        <v>0</v>
      </c>
      <c r="F768" s="13">
        <v>197541276</v>
      </c>
      <c r="G768" s="34">
        <v>206262810</v>
      </c>
      <c r="H768" s="34">
        <v>221227591</v>
      </c>
      <c r="I768" s="35">
        <v>7.2999999999999995E-2</v>
      </c>
      <c r="J768" s="13">
        <v>0</v>
      </c>
      <c r="K768" s="13">
        <v>0</v>
      </c>
      <c r="L768" s="13">
        <v>0</v>
      </c>
      <c r="M768" s="13">
        <v>7.2999999999999995E-2</v>
      </c>
      <c r="N768" s="13">
        <v>0</v>
      </c>
      <c r="O768" s="13">
        <v>0</v>
      </c>
      <c r="P768" s="13">
        <v>211873292</v>
      </c>
      <c r="Q768" s="36">
        <v>0.93</v>
      </c>
      <c r="R768" s="36">
        <v>0.88870000000000005</v>
      </c>
      <c r="S768" s="36">
        <v>0.91639999999999999</v>
      </c>
      <c r="T768" s="36">
        <v>0.82469999999999999</v>
      </c>
      <c r="U768" s="37">
        <v>0.88870000000000005</v>
      </c>
      <c r="V768" s="36">
        <f t="shared" si="22"/>
        <v>0</v>
      </c>
      <c r="W768" s="13">
        <f t="shared" si="23"/>
        <v>0</v>
      </c>
    </row>
    <row r="769" spans="1:23" x14ac:dyDescent="0.25">
      <c r="A769" s="45">
        <v>185901</v>
      </c>
      <c r="B769" s="13" t="s">
        <v>294</v>
      </c>
      <c r="C769" s="13" t="s">
        <v>1049</v>
      </c>
      <c r="D769" s="13">
        <v>44039.707499999997</v>
      </c>
      <c r="E769" s="13">
        <v>0</v>
      </c>
      <c r="F769" s="13">
        <v>117098434</v>
      </c>
      <c r="G769" s="34">
        <v>124940495</v>
      </c>
      <c r="H769" s="34">
        <v>121493782</v>
      </c>
      <c r="I769" s="35">
        <v>-2.8000000000000001E-2</v>
      </c>
      <c r="J769" s="13">
        <v>0</v>
      </c>
      <c r="K769" s="13">
        <v>0</v>
      </c>
      <c r="L769" s="13">
        <v>0</v>
      </c>
      <c r="M769" s="13">
        <v>-2.8000000000000001E-2</v>
      </c>
      <c r="N769" s="13">
        <v>0</v>
      </c>
      <c r="O769" s="13">
        <v>0</v>
      </c>
      <c r="P769" s="13">
        <v>113868059</v>
      </c>
      <c r="Q769" s="36">
        <v>0.93</v>
      </c>
      <c r="R769" s="36">
        <v>0.93</v>
      </c>
      <c r="S769" s="36">
        <v>0.91639999999999999</v>
      </c>
      <c r="T769" s="36">
        <v>0.82469999999999999</v>
      </c>
      <c r="U769" s="37">
        <v>0.91639999999999999</v>
      </c>
      <c r="V769" s="36">
        <f t="shared" si="22"/>
        <v>0</v>
      </c>
      <c r="W769" s="13">
        <f t="shared" si="23"/>
        <v>0</v>
      </c>
    </row>
    <row r="770" spans="1:23" x14ac:dyDescent="0.25">
      <c r="A770" s="45">
        <v>185902</v>
      </c>
      <c r="B770" s="13" t="s">
        <v>293</v>
      </c>
      <c r="C770" s="13" t="s">
        <v>1049</v>
      </c>
      <c r="D770" s="13">
        <v>44039.707499999997</v>
      </c>
      <c r="E770" s="13">
        <v>0</v>
      </c>
      <c r="F770" s="13">
        <v>174543654</v>
      </c>
      <c r="G770" s="34">
        <v>178361045</v>
      </c>
      <c r="H770" s="34">
        <v>166223488</v>
      </c>
      <c r="I770" s="35">
        <v>-6.8000000000000005E-2</v>
      </c>
      <c r="J770" s="13">
        <v>0</v>
      </c>
      <c r="K770" s="13">
        <v>0</v>
      </c>
      <c r="L770" s="13">
        <v>0</v>
      </c>
      <c r="M770" s="13">
        <v>-6.8000000000000005E-2</v>
      </c>
      <c r="N770" s="13">
        <v>0</v>
      </c>
      <c r="O770" s="13">
        <v>0</v>
      </c>
      <c r="P770" s="13">
        <v>162665872</v>
      </c>
      <c r="Q770" s="36">
        <v>0.93</v>
      </c>
      <c r="R770" s="36">
        <v>0.93</v>
      </c>
      <c r="S770" s="36">
        <v>0.91639999999999999</v>
      </c>
      <c r="T770" s="36">
        <v>0.82469999999999999</v>
      </c>
      <c r="U770" s="37">
        <v>0.91639999999999999</v>
      </c>
      <c r="V770" s="36">
        <f t="shared" ref="V770:V833" si="24">MIN(R770,S770)-U770</f>
        <v>0</v>
      </c>
      <c r="W770" s="13">
        <f t="shared" ref="W770:W833" si="25">V770*(P770/100)</f>
        <v>0</v>
      </c>
    </row>
    <row r="771" spans="1:23" x14ac:dyDescent="0.25">
      <c r="A771" s="45">
        <v>185903</v>
      </c>
      <c r="B771" s="13" t="s">
        <v>292</v>
      </c>
      <c r="C771" s="13" t="s">
        <v>1049</v>
      </c>
      <c r="D771" s="13">
        <v>44041.719305555554</v>
      </c>
      <c r="E771" s="13">
        <v>0</v>
      </c>
      <c r="F771" s="13">
        <v>409272757</v>
      </c>
      <c r="G771" s="34">
        <v>435198230</v>
      </c>
      <c r="H771" s="34">
        <v>471491020</v>
      </c>
      <c r="I771" s="35">
        <v>8.3000000000000004E-2</v>
      </c>
      <c r="J771" s="13">
        <v>0</v>
      </c>
      <c r="K771" s="13">
        <v>0</v>
      </c>
      <c r="L771" s="13">
        <v>0</v>
      </c>
      <c r="M771" s="13">
        <v>8.3000000000000004E-2</v>
      </c>
      <c r="N771" s="13">
        <v>0</v>
      </c>
      <c r="O771" s="13">
        <v>0</v>
      </c>
      <c r="P771" s="13">
        <v>443403526</v>
      </c>
      <c r="Q771" s="36">
        <v>0.93</v>
      </c>
      <c r="R771" s="36">
        <v>0.87980000000000003</v>
      </c>
      <c r="S771" s="36">
        <v>0.91639999999999999</v>
      </c>
      <c r="T771" s="36">
        <v>0.82469999999999999</v>
      </c>
      <c r="U771" s="37">
        <v>0.87980000000000003</v>
      </c>
      <c r="V771" s="36">
        <f t="shared" si="24"/>
        <v>0</v>
      </c>
      <c r="W771" s="13">
        <f t="shared" si="25"/>
        <v>0</v>
      </c>
    </row>
    <row r="772" spans="1:23" x14ac:dyDescent="0.25">
      <c r="A772" s="45">
        <v>185904</v>
      </c>
      <c r="B772" s="13" t="s">
        <v>291</v>
      </c>
      <c r="C772" s="13" t="s">
        <v>1049</v>
      </c>
      <c r="D772" s="13">
        <v>44043.305833333332</v>
      </c>
      <c r="E772" s="13">
        <v>0</v>
      </c>
      <c r="F772" s="13">
        <v>63405208</v>
      </c>
      <c r="G772" s="34">
        <v>66208061</v>
      </c>
      <c r="H772" s="34">
        <v>64197802</v>
      </c>
      <c r="I772" s="35">
        <v>-0.03</v>
      </c>
      <c r="J772" s="13">
        <v>0</v>
      </c>
      <c r="K772" s="13">
        <v>0</v>
      </c>
      <c r="L772" s="13">
        <v>0</v>
      </c>
      <c r="M772" s="13">
        <v>-0.03</v>
      </c>
      <c r="N772" s="13">
        <v>0</v>
      </c>
      <c r="O772" s="13">
        <v>0</v>
      </c>
      <c r="P772" s="13">
        <v>61480051</v>
      </c>
      <c r="Q772" s="36">
        <v>0.93</v>
      </c>
      <c r="R772" s="36">
        <v>0.93</v>
      </c>
      <c r="S772" s="36">
        <v>0.91639999999999999</v>
      </c>
      <c r="T772" s="36">
        <v>0.82469999999999999</v>
      </c>
      <c r="U772" s="37">
        <v>0.91639999999999999</v>
      </c>
      <c r="V772" s="36">
        <f t="shared" si="24"/>
        <v>0</v>
      </c>
      <c r="W772" s="13">
        <f t="shared" si="25"/>
        <v>0</v>
      </c>
    </row>
    <row r="773" spans="1:23" x14ac:dyDescent="0.25">
      <c r="A773" s="45">
        <v>186901</v>
      </c>
      <c r="B773" s="13" t="s">
        <v>290</v>
      </c>
      <c r="C773" s="13" t="s">
        <v>1049</v>
      </c>
      <c r="D773" s="13">
        <v>44043.5703587963</v>
      </c>
      <c r="E773" s="13">
        <v>845950</v>
      </c>
      <c r="F773" s="13">
        <v>747906616</v>
      </c>
      <c r="G773" s="34">
        <v>748593697</v>
      </c>
      <c r="H773" s="34">
        <v>797072342</v>
      </c>
      <c r="I773" s="35">
        <v>6.5000000000000002E-2</v>
      </c>
      <c r="J773" s="13">
        <v>0</v>
      </c>
      <c r="K773" s="13">
        <v>0</v>
      </c>
      <c r="L773" s="13">
        <v>0</v>
      </c>
      <c r="M773" s="13">
        <v>6.5000000000000002E-2</v>
      </c>
      <c r="N773" s="13">
        <v>957590</v>
      </c>
      <c r="O773" s="13">
        <v>111640</v>
      </c>
      <c r="P773" s="13">
        <v>796397622</v>
      </c>
      <c r="Q773" s="36">
        <v>0.93</v>
      </c>
      <c r="R773" s="36">
        <v>0.8952</v>
      </c>
      <c r="S773" s="36">
        <v>0.91639999999999999</v>
      </c>
      <c r="T773" s="36">
        <v>0.82469999999999999</v>
      </c>
      <c r="U773" s="37">
        <v>0.8952</v>
      </c>
      <c r="V773" s="36">
        <f t="shared" si="24"/>
        <v>0</v>
      </c>
      <c r="W773" s="13">
        <f t="shared" si="25"/>
        <v>0</v>
      </c>
    </row>
    <row r="774" spans="1:23" x14ac:dyDescent="0.25">
      <c r="A774" s="45">
        <v>186902</v>
      </c>
      <c r="B774" s="13" t="s">
        <v>289</v>
      </c>
      <c r="C774" s="13" t="s">
        <v>1049</v>
      </c>
      <c r="D774" s="13">
        <v>44043.529560185183</v>
      </c>
      <c r="E774" s="13">
        <v>41418020</v>
      </c>
      <c r="F774" s="13">
        <v>2334425674</v>
      </c>
      <c r="G774" s="34">
        <v>2212234951</v>
      </c>
      <c r="H774" s="34">
        <v>2475804202</v>
      </c>
      <c r="I774" s="35">
        <v>0.11899999999999999</v>
      </c>
      <c r="J774" s="13">
        <v>0</v>
      </c>
      <c r="K774" s="13">
        <v>0</v>
      </c>
      <c r="L774" s="13">
        <v>0</v>
      </c>
      <c r="M774" s="13">
        <v>0.11899999999999999</v>
      </c>
      <c r="N774" s="13">
        <v>46397710</v>
      </c>
      <c r="O774" s="13">
        <v>4979690</v>
      </c>
      <c r="P774" s="13">
        <v>2612598006</v>
      </c>
      <c r="Q774" s="36">
        <v>0.93</v>
      </c>
      <c r="R774" s="36">
        <v>0.85170000000000001</v>
      </c>
      <c r="S774" s="36">
        <v>0.91639999999999999</v>
      </c>
      <c r="T774" s="36">
        <v>0.82469999999999999</v>
      </c>
      <c r="U774" s="37">
        <v>0.85170000000000001</v>
      </c>
      <c r="V774" s="36">
        <f t="shared" si="24"/>
        <v>0</v>
      </c>
      <c r="W774" s="13">
        <f t="shared" si="25"/>
        <v>0</v>
      </c>
    </row>
    <row r="775" spans="1:23" x14ac:dyDescent="0.25">
      <c r="A775" s="45">
        <v>186903</v>
      </c>
      <c r="B775" s="13" t="s">
        <v>288</v>
      </c>
      <c r="C775" s="13" t="s">
        <v>1049</v>
      </c>
      <c r="D775" s="13">
        <v>44036.564849537041</v>
      </c>
      <c r="E775" s="13">
        <v>4423880</v>
      </c>
      <c r="F775" s="13">
        <v>1159155309</v>
      </c>
      <c r="G775" s="34">
        <v>1159973144</v>
      </c>
      <c r="H775" s="34">
        <v>1027376197</v>
      </c>
      <c r="I775" s="35">
        <v>-0.114</v>
      </c>
      <c r="J775" s="13">
        <v>0</v>
      </c>
      <c r="K775" s="13">
        <v>0</v>
      </c>
      <c r="L775" s="13">
        <v>0</v>
      </c>
      <c r="M775" s="13">
        <v>-0.114</v>
      </c>
      <c r="N775" s="13">
        <v>5001050</v>
      </c>
      <c r="O775" s="13">
        <v>577170</v>
      </c>
      <c r="P775" s="13">
        <v>1027734714</v>
      </c>
      <c r="Q775" s="36">
        <v>0.93</v>
      </c>
      <c r="R775" s="36">
        <v>0.93</v>
      </c>
      <c r="S775" s="36">
        <v>0.91639999999999999</v>
      </c>
      <c r="T775" s="36">
        <v>0.82469999999999999</v>
      </c>
      <c r="U775" s="37">
        <v>0.91639999999999999</v>
      </c>
      <c r="V775" s="36">
        <f t="shared" si="24"/>
        <v>0</v>
      </c>
      <c r="W775" s="13">
        <f t="shared" si="25"/>
        <v>0</v>
      </c>
    </row>
    <row r="776" spans="1:23" x14ac:dyDescent="0.25">
      <c r="A776" s="45">
        <v>187901</v>
      </c>
      <c r="B776" s="13" t="s">
        <v>143</v>
      </c>
      <c r="C776" s="13" t="s">
        <v>1049</v>
      </c>
      <c r="D776" s="13">
        <v>44041.719305555554</v>
      </c>
      <c r="E776" s="13">
        <v>9092406</v>
      </c>
      <c r="F776" s="13">
        <v>259667343</v>
      </c>
      <c r="G776" s="34">
        <v>255356417</v>
      </c>
      <c r="H776" s="34">
        <v>191985621</v>
      </c>
      <c r="I776" s="35">
        <v>-0.248</v>
      </c>
      <c r="J776" s="13">
        <v>0</v>
      </c>
      <c r="K776" s="13">
        <v>0</v>
      </c>
      <c r="L776" s="13">
        <v>0</v>
      </c>
      <c r="M776" s="13">
        <v>-0.248</v>
      </c>
      <c r="N776" s="13">
        <v>9146163</v>
      </c>
      <c r="O776" s="13">
        <v>53757</v>
      </c>
      <c r="P776" s="13">
        <v>197536905</v>
      </c>
      <c r="Q776" s="36">
        <v>0.93</v>
      </c>
      <c r="R776" s="36">
        <v>0.93</v>
      </c>
      <c r="S776" s="36">
        <v>0.91639999999999999</v>
      </c>
      <c r="T776" s="36">
        <v>0.82469999999999999</v>
      </c>
      <c r="U776" s="37">
        <v>0.91639999999999999</v>
      </c>
      <c r="V776" s="36">
        <f t="shared" si="24"/>
        <v>0</v>
      </c>
      <c r="W776" s="13">
        <f t="shared" si="25"/>
        <v>0</v>
      </c>
    </row>
    <row r="777" spans="1:23" x14ac:dyDescent="0.25">
      <c r="A777" s="45">
        <v>187903</v>
      </c>
      <c r="B777" s="13" t="s">
        <v>287</v>
      </c>
      <c r="C777" s="13" t="s">
        <v>1049</v>
      </c>
      <c r="D777" s="13">
        <v>44036.564849537041</v>
      </c>
      <c r="E777" s="13">
        <v>0</v>
      </c>
      <c r="F777" s="13">
        <v>121559652</v>
      </c>
      <c r="G777" s="34">
        <v>128865717</v>
      </c>
      <c r="H777" s="34">
        <v>138985080</v>
      </c>
      <c r="I777" s="35">
        <v>7.9000000000000001E-2</v>
      </c>
      <c r="J777" s="13">
        <v>0</v>
      </c>
      <c r="K777" s="13">
        <v>0</v>
      </c>
      <c r="L777" s="13">
        <v>0</v>
      </c>
      <c r="M777" s="13">
        <v>7.9000000000000001E-2</v>
      </c>
      <c r="N777" s="13">
        <v>0</v>
      </c>
      <c r="O777" s="13">
        <v>0</v>
      </c>
      <c r="P777" s="13">
        <v>131105296</v>
      </c>
      <c r="Q777" s="36">
        <v>0.93</v>
      </c>
      <c r="R777" s="36">
        <v>0.88380000000000003</v>
      </c>
      <c r="S777" s="36">
        <v>0.91639999999999999</v>
      </c>
      <c r="T777" s="36">
        <v>0.82469999999999999</v>
      </c>
      <c r="U777" s="37">
        <v>0.88380000000000003</v>
      </c>
      <c r="V777" s="36">
        <f t="shared" si="24"/>
        <v>0</v>
      </c>
      <c r="W777" s="13">
        <f t="shared" si="25"/>
        <v>0</v>
      </c>
    </row>
    <row r="778" spans="1:23" x14ac:dyDescent="0.25">
      <c r="A778" s="45">
        <v>187904</v>
      </c>
      <c r="B778" s="13" t="s">
        <v>286</v>
      </c>
      <c r="C778" s="13" t="s">
        <v>1049</v>
      </c>
      <c r="D778" s="13">
        <v>44043.528657407405</v>
      </c>
      <c r="E778" s="13">
        <v>16882944</v>
      </c>
      <c r="F778" s="13">
        <v>414407071</v>
      </c>
      <c r="G778" s="34">
        <v>405442508</v>
      </c>
      <c r="H778" s="34">
        <v>424284833</v>
      </c>
      <c r="I778" s="35">
        <v>4.5999999999999999E-2</v>
      </c>
      <c r="J778" s="13">
        <v>0</v>
      </c>
      <c r="K778" s="13">
        <v>0</v>
      </c>
      <c r="L778" s="13">
        <v>0</v>
      </c>
      <c r="M778" s="13">
        <v>4.5999999999999999E-2</v>
      </c>
      <c r="N778" s="13">
        <v>17117743</v>
      </c>
      <c r="O778" s="13">
        <v>234799</v>
      </c>
      <c r="P778" s="13">
        <v>433116200</v>
      </c>
      <c r="Q778" s="36">
        <v>0.93</v>
      </c>
      <c r="R778" s="36">
        <v>0.91200000000000003</v>
      </c>
      <c r="S778" s="36">
        <v>0.91639999999999999</v>
      </c>
      <c r="T778" s="36">
        <v>0.82469999999999999</v>
      </c>
      <c r="U778" s="37">
        <v>0.91200000000000003</v>
      </c>
      <c r="V778" s="36">
        <f t="shared" si="24"/>
        <v>0</v>
      </c>
      <c r="W778" s="13">
        <f t="shared" si="25"/>
        <v>0</v>
      </c>
    </row>
    <row r="779" spans="1:23" x14ac:dyDescent="0.25">
      <c r="A779" s="45">
        <v>187906</v>
      </c>
      <c r="B779" s="13" t="s">
        <v>285</v>
      </c>
      <c r="C779" s="13" t="s">
        <v>1049</v>
      </c>
      <c r="D779" s="13">
        <v>44040.735763888886</v>
      </c>
      <c r="E779" s="13">
        <v>0</v>
      </c>
      <c r="F779" s="13">
        <v>97459808</v>
      </c>
      <c r="G779" s="34">
        <v>101037998</v>
      </c>
      <c r="H779" s="34">
        <v>95787417</v>
      </c>
      <c r="I779" s="35">
        <v>-5.1999999999999998E-2</v>
      </c>
      <c r="J779" s="13">
        <v>0</v>
      </c>
      <c r="K779" s="13">
        <v>0</v>
      </c>
      <c r="L779" s="13">
        <v>0</v>
      </c>
      <c r="M779" s="13">
        <v>-5.1999999999999998E-2</v>
      </c>
      <c r="N779" s="13">
        <v>0</v>
      </c>
      <c r="O779" s="13">
        <v>0</v>
      </c>
      <c r="P779" s="13">
        <v>92395173</v>
      </c>
      <c r="Q779" s="36">
        <v>0.93</v>
      </c>
      <c r="R779" s="36">
        <v>0.93</v>
      </c>
      <c r="S779" s="36">
        <v>0.91639999999999999</v>
      </c>
      <c r="T779" s="36">
        <v>0.82469999999999999</v>
      </c>
      <c r="U779" s="37">
        <v>0.91639999999999999</v>
      </c>
      <c r="V779" s="36">
        <f t="shared" si="24"/>
        <v>0</v>
      </c>
      <c r="W779" s="13">
        <f t="shared" si="25"/>
        <v>0</v>
      </c>
    </row>
    <row r="780" spans="1:23" x14ac:dyDescent="0.25">
      <c r="A780" s="45">
        <v>187907</v>
      </c>
      <c r="B780" s="13" t="s">
        <v>284</v>
      </c>
      <c r="C780" s="13" t="s">
        <v>1049</v>
      </c>
      <c r="D780" s="13">
        <v>44036.564849537041</v>
      </c>
      <c r="E780" s="13">
        <v>0</v>
      </c>
      <c r="F780" s="13">
        <v>1730804634</v>
      </c>
      <c r="G780" s="34">
        <v>1860311465</v>
      </c>
      <c r="H780" s="34">
        <v>1914934127</v>
      </c>
      <c r="I780" s="35">
        <v>2.9000000000000001E-2</v>
      </c>
      <c r="J780" s="13">
        <v>0</v>
      </c>
      <c r="K780" s="13">
        <v>0</v>
      </c>
      <c r="L780" s="13">
        <v>0</v>
      </c>
      <c r="M780" s="13">
        <v>2.9000000000000001E-2</v>
      </c>
      <c r="N780" s="13">
        <v>0</v>
      </c>
      <c r="O780" s="13">
        <v>0</v>
      </c>
      <c r="P780" s="13">
        <v>1781624703</v>
      </c>
      <c r="Q780" s="36">
        <v>0.93</v>
      </c>
      <c r="R780" s="36">
        <v>0.92600000000000005</v>
      </c>
      <c r="S780" s="36">
        <v>0.91639999999999999</v>
      </c>
      <c r="T780" s="36">
        <v>0.82469999999999999</v>
      </c>
      <c r="U780" s="37">
        <v>0.91639999999999999</v>
      </c>
      <c r="V780" s="36">
        <f t="shared" si="24"/>
        <v>0</v>
      </c>
      <c r="W780" s="13">
        <f t="shared" si="25"/>
        <v>0</v>
      </c>
    </row>
    <row r="781" spans="1:23" x14ac:dyDescent="0.25">
      <c r="A781" s="45">
        <v>187910</v>
      </c>
      <c r="B781" s="13" t="s">
        <v>283</v>
      </c>
      <c r="C781" s="13" t="s">
        <v>1049</v>
      </c>
      <c r="D781" s="13">
        <v>44044.482939814814</v>
      </c>
      <c r="E781" s="13">
        <v>0</v>
      </c>
      <c r="F781" s="13">
        <v>600255486</v>
      </c>
      <c r="G781" s="34">
        <v>654783206</v>
      </c>
      <c r="H781" s="34">
        <v>663543982</v>
      </c>
      <c r="I781" s="35">
        <v>1.2999999999999999E-2</v>
      </c>
      <c r="J781" s="13">
        <v>0</v>
      </c>
      <c r="K781" s="13">
        <v>0</v>
      </c>
      <c r="L781" s="13">
        <v>0</v>
      </c>
      <c r="M781" s="13">
        <v>1.2999999999999999E-2</v>
      </c>
      <c r="N781" s="13">
        <v>0</v>
      </c>
      <c r="O781" s="13">
        <v>0</v>
      </c>
      <c r="P781" s="13">
        <v>608286700</v>
      </c>
      <c r="Q781" s="36">
        <v>0.93</v>
      </c>
      <c r="R781" s="36">
        <v>0.93</v>
      </c>
      <c r="S781" s="36">
        <v>0.91639999999999999</v>
      </c>
      <c r="T781" s="36">
        <v>0.82469999999999999</v>
      </c>
      <c r="U781" s="37">
        <v>0.91639999999999999</v>
      </c>
      <c r="V781" s="36">
        <f t="shared" si="24"/>
        <v>0</v>
      </c>
      <c r="W781" s="13">
        <f t="shared" si="25"/>
        <v>0</v>
      </c>
    </row>
    <row r="782" spans="1:23" x14ac:dyDescent="0.25">
      <c r="A782" s="45">
        <v>188901</v>
      </c>
      <c r="B782" s="13" t="s">
        <v>282</v>
      </c>
      <c r="C782" s="13" t="s">
        <v>1049</v>
      </c>
      <c r="D782" s="13">
        <v>44043.305833333332</v>
      </c>
      <c r="E782" s="13">
        <v>0</v>
      </c>
      <c r="F782" s="13">
        <v>9141799997</v>
      </c>
      <c r="G782" s="34">
        <v>9577767426</v>
      </c>
      <c r="H782" s="34">
        <v>9931141504</v>
      </c>
      <c r="I782" s="35">
        <v>3.6999999999999998E-2</v>
      </c>
      <c r="J782" s="13">
        <v>0</v>
      </c>
      <c r="K782" s="13">
        <v>0</v>
      </c>
      <c r="L782" s="13">
        <v>0</v>
      </c>
      <c r="M782" s="13">
        <v>3.6999999999999998E-2</v>
      </c>
      <c r="N782" s="13">
        <v>0</v>
      </c>
      <c r="O782" s="13">
        <v>0</v>
      </c>
      <c r="P782" s="13">
        <v>9479088950</v>
      </c>
      <c r="Q782" s="36">
        <v>0.93</v>
      </c>
      <c r="R782" s="36">
        <v>0.91930000000000001</v>
      </c>
      <c r="S782" s="36">
        <v>0.91639999999999999</v>
      </c>
      <c r="T782" s="36">
        <v>0.82469999999999999</v>
      </c>
      <c r="U782" s="37">
        <v>0.91639999999999999</v>
      </c>
      <c r="V782" s="36">
        <f t="shared" si="24"/>
        <v>0</v>
      </c>
      <c r="W782" s="13">
        <f t="shared" si="25"/>
        <v>0</v>
      </c>
    </row>
    <row r="783" spans="1:23" x14ac:dyDescent="0.25">
      <c r="A783" s="45">
        <v>188902</v>
      </c>
      <c r="B783" s="13" t="s">
        <v>281</v>
      </c>
      <c r="C783" s="13" t="s">
        <v>1049</v>
      </c>
      <c r="D783" s="13">
        <v>44041.719305555554</v>
      </c>
      <c r="E783" s="13">
        <v>0</v>
      </c>
      <c r="F783" s="13">
        <v>311778738</v>
      </c>
      <c r="G783" s="34">
        <v>328831807</v>
      </c>
      <c r="H783" s="34">
        <v>316134537</v>
      </c>
      <c r="I783" s="35">
        <v>-3.9E-2</v>
      </c>
      <c r="J783" s="13">
        <v>0</v>
      </c>
      <c r="K783" s="13">
        <v>0</v>
      </c>
      <c r="L783" s="13">
        <v>0</v>
      </c>
      <c r="M783" s="13">
        <v>-3.9E-2</v>
      </c>
      <c r="N783" s="13">
        <v>0</v>
      </c>
      <c r="O783" s="13">
        <v>0</v>
      </c>
      <c r="P783" s="13">
        <v>299739943</v>
      </c>
      <c r="Q783" s="36">
        <v>0.93</v>
      </c>
      <c r="R783" s="36">
        <v>0.93</v>
      </c>
      <c r="S783" s="36">
        <v>0.91639999999999999</v>
      </c>
      <c r="T783" s="36">
        <v>0.82469999999999999</v>
      </c>
      <c r="U783" s="37">
        <v>0.91639999999999999</v>
      </c>
      <c r="V783" s="36">
        <f t="shared" si="24"/>
        <v>0</v>
      </c>
      <c r="W783" s="13">
        <f t="shared" si="25"/>
        <v>0</v>
      </c>
    </row>
    <row r="784" spans="1:23" x14ac:dyDescent="0.25">
      <c r="A784" s="45">
        <v>188903</v>
      </c>
      <c r="B784" s="13" t="s">
        <v>280</v>
      </c>
      <c r="C784" s="13" t="s">
        <v>1049</v>
      </c>
      <c r="D784" s="13">
        <v>44041.719305555554</v>
      </c>
      <c r="E784" s="13">
        <v>0</v>
      </c>
      <c r="F784" s="13">
        <v>1356080382</v>
      </c>
      <c r="G784" s="34">
        <v>1308461518</v>
      </c>
      <c r="H784" s="34">
        <v>1330888910</v>
      </c>
      <c r="I784" s="35">
        <v>1.7000000000000001E-2</v>
      </c>
      <c r="J784" s="13">
        <v>0</v>
      </c>
      <c r="K784" s="13">
        <v>0</v>
      </c>
      <c r="L784" s="13">
        <v>0</v>
      </c>
      <c r="M784" s="13">
        <v>1.7000000000000001E-2</v>
      </c>
      <c r="N784" s="13">
        <v>0</v>
      </c>
      <c r="O784" s="13">
        <v>0</v>
      </c>
      <c r="P784" s="13">
        <v>1379323974</v>
      </c>
      <c r="Q784" s="36">
        <v>0.93</v>
      </c>
      <c r="R784" s="36">
        <v>0.93</v>
      </c>
      <c r="S784" s="36">
        <v>0.91639999999999999</v>
      </c>
      <c r="T784" s="36">
        <v>0.82469999999999999</v>
      </c>
      <c r="U784" s="37">
        <v>0.91639999999999999</v>
      </c>
      <c r="V784" s="36">
        <f t="shared" si="24"/>
        <v>0</v>
      </c>
      <c r="W784" s="13">
        <f t="shared" si="25"/>
        <v>0</v>
      </c>
    </row>
    <row r="785" spans="1:23" x14ac:dyDescent="0.25">
      <c r="A785" s="45">
        <v>188904</v>
      </c>
      <c r="B785" s="13" t="s">
        <v>279</v>
      </c>
      <c r="C785" s="13" t="s">
        <v>1051</v>
      </c>
      <c r="D785" s="13">
        <v>44056.681759259256</v>
      </c>
      <c r="E785" s="13">
        <v>0</v>
      </c>
      <c r="F785" s="13">
        <v>1393159137</v>
      </c>
      <c r="G785" s="34">
        <v>1409680912</v>
      </c>
      <c r="H785" s="34">
        <v>1432300263</v>
      </c>
      <c r="I785" s="35">
        <v>1.6E-2</v>
      </c>
      <c r="J785" s="13">
        <v>0</v>
      </c>
      <c r="K785" s="13">
        <v>0</v>
      </c>
      <c r="L785" s="13">
        <v>0</v>
      </c>
      <c r="M785" s="13">
        <v>1.6E-2</v>
      </c>
      <c r="N785" s="13">
        <v>0</v>
      </c>
      <c r="O785" s="13">
        <v>0</v>
      </c>
      <c r="P785" s="13">
        <v>1415513384</v>
      </c>
      <c r="Q785" s="36">
        <v>0.93</v>
      </c>
      <c r="R785" s="36">
        <v>0.93</v>
      </c>
      <c r="S785" s="36">
        <v>0.91639999999999999</v>
      </c>
      <c r="T785" s="36">
        <v>0.82469999999999999</v>
      </c>
      <c r="U785" s="37">
        <v>0.91639999999999999</v>
      </c>
      <c r="V785" s="36">
        <f t="shared" si="24"/>
        <v>0</v>
      </c>
      <c r="W785" s="13">
        <f t="shared" si="25"/>
        <v>0</v>
      </c>
    </row>
    <row r="786" spans="1:23" x14ac:dyDescent="0.25">
      <c r="A786" s="45">
        <v>189901</v>
      </c>
      <c r="B786" s="13" t="s">
        <v>278</v>
      </c>
      <c r="C786" s="13" t="s">
        <v>1049</v>
      </c>
      <c r="D786" s="13">
        <v>44036.564849537041</v>
      </c>
      <c r="E786" s="13">
        <v>0</v>
      </c>
      <c r="F786" s="13">
        <v>433102418</v>
      </c>
      <c r="G786" s="34">
        <v>404928827</v>
      </c>
      <c r="H786" s="34">
        <v>448194306</v>
      </c>
      <c r="I786" s="35">
        <v>0.107</v>
      </c>
      <c r="J786" s="13">
        <v>0</v>
      </c>
      <c r="K786" s="13">
        <v>0</v>
      </c>
      <c r="L786" s="13">
        <v>0</v>
      </c>
      <c r="M786" s="13">
        <v>0.107</v>
      </c>
      <c r="N786" s="13">
        <v>0</v>
      </c>
      <c r="O786" s="13">
        <v>0</v>
      </c>
      <c r="P786" s="13">
        <v>479378164</v>
      </c>
      <c r="Q786" s="36">
        <v>0.93</v>
      </c>
      <c r="R786" s="36">
        <v>0.86119999999999997</v>
      </c>
      <c r="S786" s="36">
        <v>0.91639999999999999</v>
      </c>
      <c r="T786" s="36">
        <v>0.82469999999999999</v>
      </c>
      <c r="U786" s="37">
        <v>0.86119999999999997</v>
      </c>
      <c r="V786" s="36">
        <f t="shared" si="24"/>
        <v>0</v>
      </c>
      <c r="W786" s="13">
        <f t="shared" si="25"/>
        <v>0</v>
      </c>
    </row>
    <row r="787" spans="1:23" x14ac:dyDescent="0.25">
      <c r="A787" s="45">
        <v>189902</v>
      </c>
      <c r="B787" s="13" t="s">
        <v>277</v>
      </c>
      <c r="C787" s="13" t="s">
        <v>1049</v>
      </c>
      <c r="D787" s="13">
        <v>44043.577152777776</v>
      </c>
      <c r="E787" s="13">
        <v>0</v>
      </c>
      <c r="F787" s="13">
        <v>205679198</v>
      </c>
      <c r="G787" s="34">
        <v>191716349</v>
      </c>
      <c r="H787" s="34">
        <v>197338780</v>
      </c>
      <c r="I787" s="35">
        <v>2.9000000000000001E-2</v>
      </c>
      <c r="J787" s="13">
        <v>0</v>
      </c>
      <c r="K787" s="13">
        <v>0</v>
      </c>
      <c r="L787" s="13">
        <v>0</v>
      </c>
      <c r="M787" s="13">
        <v>2.9000000000000001E-2</v>
      </c>
      <c r="N787" s="13">
        <v>0</v>
      </c>
      <c r="O787" s="13">
        <v>0</v>
      </c>
      <c r="P787" s="13">
        <v>211711115</v>
      </c>
      <c r="Q787" s="36">
        <v>0.93</v>
      </c>
      <c r="R787" s="36">
        <v>0.92600000000000005</v>
      </c>
      <c r="S787" s="36">
        <v>0.91639999999999999</v>
      </c>
      <c r="T787" s="36">
        <v>0.82469999999999999</v>
      </c>
      <c r="U787" s="37">
        <v>0.91639999999999999</v>
      </c>
      <c r="V787" s="36">
        <f t="shared" si="24"/>
        <v>0</v>
      </c>
      <c r="W787" s="13">
        <f t="shared" si="25"/>
        <v>0</v>
      </c>
    </row>
    <row r="788" spans="1:23" x14ac:dyDescent="0.25">
      <c r="A788" s="45">
        <v>190903</v>
      </c>
      <c r="B788" s="13" t="s">
        <v>276</v>
      </c>
      <c r="C788" s="13" t="s">
        <v>1049</v>
      </c>
      <c r="D788" s="13">
        <v>44039.359756944446</v>
      </c>
      <c r="E788" s="13">
        <v>0</v>
      </c>
      <c r="F788" s="13">
        <v>704703925</v>
      </c>
      <c r="G788" s="34">
        <v>682208392</v>
      </c>
      <c r="H788" s="34">
        <v>769775663</v>
      </c>
      <c r="I788" s="35">
        <v>0.128</v>
      </c>
      <c r="J788" s="13">
        <v>0</v>
      </c>
      <c r="K788" s="13">
        <v>0</v>
      </c>
      <c r="L788" s="13">
        <v>0</v>
      </c>
      <c r="M788" s="13">
        <v>0.128</v>
      </c>
      <c r="N788" s="13">
        <v>0</v>
      </c>
      <c r="O788" s="13">
        <v>0</v>
      </c>
      <c r="P788" s="13">
        <v>795158690</v>
      </c>
      <c r="Q788" s="36">
        <v>0.93</v>
      </c>
      <c r="R788" s="36">
        <v>0.8448</v>
      </c>
      <c r="S788" s="36">
        <v>0.91639999999999999</v>
      </c>
      <c r="T788" s="36">
        <v>0.82469999999999999</v>
      </c>
      <c r="U788" s="37">
        <v>0.8448</v>
      </c>
      <c r="V788" s="36">
        <f t="shared" si="24"/>
        <v>0</v>
      </c>
      <c r="W788" s="13">
        <f t="shared" si="25"/>
        <v>0</v>
      </c>
    </row>
    <row r="789" spans="1:23" x14ac:dyDescent="0.25">
      <c r="A789" s="45">
        <v>191901</v>
      </c>
      <c r="B789" s="13" t="s">
        <v>275</v>
      </c>
      <c r="C789" s="13" t="s">
        <v>1049</v>
      </c>
      <c r="D789" s="13">
        <v>44039.359756944446</v>
      </c>
      <c r="E789" s="13">
        <v>0</v>
      </c>
      <c r="F789" s="13">
        <v>5246907277</v>
      </c>
      <c r="G789" s="34">
        <v>5423877676</v>
      </c>
      <c r="H789" s="34">
        <v>5712850092</v>
      </c>
      <c r="I789" s="35">
        <v>5.2999999999999999E-2</v>
      </c>
      <c r="J789" s="13">
        <v>0</v>
      </c>
      <c r="K789" s="13">
        <v>0</v>
      </c>
      <c r="L789" s="13">
        <v>0</v>
      </c>
      <c r="M789" s="13">
        <v>5.2999999999999999E-2</v>
      </c>
      <c r="N789" s="13">
        <v>0</v>
      </c>
      <c r="O789" s="13">
        <v>0</v>
      </c>
      <c r="P789" s="13">
        <v>5526451095</v>
      </c>
      <c r="Q789" s="36">
        <v>0.93</v>
      </c>
      <c r="R789" s="36">
        <v>0.90500000000000003</v>
      </c>
      <c r="S789" s="36">
        <v>0.91639999999999999</v>
      </c>
      <c r="T789" s="36">
        <v>0.82469999999999999</v>
      </c>
      <c r="U789" s="37">
        <v>0.90500000000000003</v>
      </c>
      <c r="V789" s="36">
        <f t="shared" si="24"/>
        <v>0</v>
      </c>
      <c r="W789" s="13">
        <f t="shared" si="25"/>
        <v>0</v>
      </c>
    </row>
    <row r="790" spans="1:23" x14ac:dyDescent="0.25">
      <c r="A790" s="45">
        <v>192901</v>
      </c>
      <c r="B790" s="13" t="s">
        <v>274</v>
      </c>
      <c r="C790" s="13" t="s">
        <v>1049</v>
      </c>
      <c r="D790" s="13">
        <v>44042.551076388889</v>
      </c>
      <c r="E790" s="13">
        <v>8855444</v>
      </c>
      <c r="F790" s="13">
        <v>4717107344</v>
      </c>
      <c r="G790" s="34">
        <v>4711790732</v>
      </c>
      <c r="H790" s="34">
        <v>4612595118</v>
      </c>
      <c r="I790" s="35">
        <v>-2.1000000000000001E-2</v>
      </c>
      <c r="J790" s="13">
        <v>0</v>
      </c>
      <c r="K790" s="13">
        <v>0</v>
      </c>
      <c r="L790" s="13">
        <v>0</v>
      </c>
      <c r="M790" s="13">
        <v>-2.1000000000000001E-2</v>
      </c>
      <c r="N790" s="13">
        <v>8855444</v>
      </c>
      <c r="O790" s="13">
        <v>0</v>
      </c>
      <c r="P790" s="13">
        <v>4617986232</v>
      </c>
      <c r="Q790" s="36">
        <v>0.93</v>
      </c>
      <c r="R790" s="36">
        <v>0.93</v>
      </c>
      <c r="S790" s="36">
        <v>0.91639999999999999</v>
      </c>
      <c r="T790" s="36">
        <v>0.82469999999999999</v>
      </c>
      <c r="U790" s="37">
        <v>0.91639999999999999</v>
      </c>
      <c r="V790" s="36">
        <f t="shared" si="24"/>
        <v>0</v>
      </c>
      <c r="W790" s="13">
        <f t="shared" si="25"/>
        <v>0</v>
      </c>
    </row>
    <row r="791" spans="1:23" x14ac:dyDescent="0.25">
      <c r="A791" s="45">
        <v>193902</v>
      </c>
      <c r="B791" s="13" t="s">
        <v>273</v>
      </c>
      <c r="C791" s="13" t="s">
        <v>1049</v>
      </c>
      <c r="D791" s="13">
        <v>44040.735763888886</v>
      </c>
      <c r="E791" s="13">
        <v>0</v>
      </c>
      <c r="F791" s="13">
        <v>417644043</v>
      </c>
      <c r="G791" s="34">
        <v>439503024</v>
      </c>
      <c r="H791" s="34">
        <v>443178616</v>
      </c>
      <c r="I791" s="35">
        <v>8.0000000000000002E-3</v>
      </c>
      <c r="J791" s="13">
        <v>0</v>
      </c>
      <c r="K791" s="13">
        <v>0</v>
      </c>
      <c r="L791" s="13">
        <v>0</v>
      </c>
      <c r="M791" s="13">
        <v>8.0000000000000002E-3</v>
      </c>
      <c r="N791" s="13">
        <v>0</v>
      </c>
      <c r="O791" s="13">
        <v>0</v>
      </c>
      <c r="P791" s="13">
        <v>421136827</v>
      </c>
      <c r="Q791" s="36">
        <v>0.93</v>
      </c>
      <c r="R791" s="36">
        <v>0.93</v>
      </c>
      <c r="S791" s="36">
        <v>0.91639999999999999</v>
      </c>
      <c r="T791" s="36">
        <v>0.82469999999999999</v>
      </c>
      <c r="U791" s="37">
        <v>0.91639999999999999</v>
      </c>
      <c r="V791" s="36">
        <f t="shared" si="24"/>
        <v>0</v>
      </c>
      <c r="W791" s="13">
        <f t="shared" si="25"/>
        <v>0</v>
      </c>
    </row>
    <row r="792" spans="1:23" x14ac:dyDescent="0.25">
      <c r="A792" s="45">
        <v>194902</v>
      </c>
      <c r="B792" s="13" t="s">
        <v>272</v>
      </c>
      <c r="C792" s="13" t="s">
        <v>1049</v>
      </c>
      <c r="D792" s="13">
        <v>44043.305833333332</v>
      </c>
      <c r="E792" s="13">
        <v>0</v>
      </c>
      <c r="F792" s="13">
        <v>52683920</v>
      </c>
      <c r="G792" s="34">
        <v>48031318</v>
      </c>
      <c r="H792" s="34">
        <v>51059725</v>
      </c>
      <c r="I792" s="35">
        <v>6.3E-2</v>
      </c>
      <c r="J792" s="13">
        <v>0</v>
      </c>
      <c r="K792" s="13">
        <v>0</v>
      </c>
      <c r="L792" s="13">
        <v>0</v>
      </c>
      <c r="M792" s="13">
        <v>6.3E-2</v>
      </c>
      <c r="N792" s="13">
        <v>0</v>
      </c>
      <c r="O792" s="13">
        <v>0</v>
      </c>
      <c r="P792" s="13">
        <v>56005677</v>
      </c>
      <c r="Q792" s="36">
        <v>0.93</v>
      </c>
      <c r="R792" s="36">
        <v>0.89670000000000005</v>
      </c>
      <c r="S792" s="36">
        <v>0.91639999999999999</v>
      </c>
      <c r="T792" s="36">
        <v>0.82469999999999999</v>
      </c>
      <c r="U792" s="37">
        <v>0.89670000000000005</v>
      </c>
      <c r="V792" s="36">
        <f t="shared" si="24"/>
        <v>0</v>
      </c>
      <c r="W792" s="13">
        <f t="shared" si="25"/>
        <v>0</v>
      </c>
    </row>
    <row r="793" spans="1:23" x14ac:dyDescent="0.25">
      <c r="A793" s="45">
        <v>194903</v>
      </c>
      <c r="B793" s="13" t="s">
        <v>271</v>
      </c>
      <c r="C793" s="13" t="s">
        <v>1049</v>
      </c>
      <c r="D793" s="13">
        <v>44043.305833333332</v>
      </c>
      <c r="E793" s="13">
        <v>0</v>
      </c>
      <c r="F793" s="13">
        <v>260083046</v>
      </c>
      <c r="G793" s="34">
        <v>266265603</v>
      </c>
      <c r="H793" s="34">
        <v>261777563</v>
      </c>
      <c r="I793" s="35">
        <v>-1.7000000000000001E-2</v>
      </c>
      <c r="J793" s="13">
        <v>0</v>
      </c>
      <c r="K793" s="13">
        <v>0</v>
      </c>
      <c r="L793" s="13">
        <v>0</v>
      </c>
      <c r="M793" s="13">
        <v>-1.7000000000000001E-2</v>
      </c>
      <c r="N793" s="13">
        <v>0</v>
      </c>
      <c r="O793" s="13">
        <v>0</v>
      </c>
      <c r="P793" s="13">
        <v>255699216</v>
      </c>
      <c r="Q793" s="36">
        <v>0.93</v>
      </c>
      <c r="R793" s="36">
        <v>0.93</v>
      </c>
      <c r="S793" s="36">
        <v>0.91639999999999999</v>
      </c>
      <c r="T793" s="36">
        <v>0.82469999999999999</v>
      </c>
      <c r="U793" s="37">
        <v>0.91639999999999999</v>
      </c>
      <c r="V793" s="36">
        <f t="shared" si="24"/>
        <v>0</v>
      </c>
      <c r="W793" s="13">
        <f t="shared" si="25"/>
        <v>0</v>
      </c>
    </row>
    <row r="794" spans="1:23" x14ac:dyDescent="0.25">
      <c r="A794" s="45">
        <v>194904</v>
      </c>
      <c r="B794" s="13" t="s">
        <v>270</v>
      </c>
      <c r="C794" s="13" t="s">
        <v>1049</v>
      </c>
      <c r="D794" s="13">
        <v>44040.404618055552</v>
      </c>
      <c r="E794" s="13">
        <v>0</v>
      </c>
      <c r="F794" s="13">
        <v>229993706</v>
      </c>
      <c r="G794" s="34">
        <v>213712939</v>
      </c>
      <c r="H794" s="34">
        <v>228784141</v>
      </c>
      <c r="I794" s="35">
        <v>7.0999999999999994E-2</v>
      </c>
      <c r="J794" s="13">
        <v>0</v>
      </c>
      <c r="K794" s="13">
        <v>0</v>
      </c>
      <c r="L794" s="13">
        <v>0</v>
      </c>
      <c r="M794" s="13">
        <v>7.0999999999999994E-2</v>
      </c>
      <c r="N794" s="13">
        <v>0</v>
      </c>
      <c r="O794" s="13">
        <v>0</v>
      </c>
      <c r="P794" s="13">
        <v>246213040</v>
      </c>
      <c r="Q794" s="36">
        <v>0.93</v>
      </c>
      <c r="R794" s="36">
        <v>0.89039999999999997</v>
      </c>
      <c r="S794" s="36">
        <v>0.91639999999999999</v>
      </c>
      <c r="T794" s="36">
        <v>0.82469999999999999</v>
      </c>
      <c r="U794" s="37">
        <v>0.89039999999999997</v>
      </c>
      <c r="V794" s="36">
        <f t="shared" si="24"/>
        <v>0</v>
      </c>
      <c r="W794" s="13">
        <f t="shared" si="25"/>
        <v>0</v>
      </c>
    </row>
    <row r="795" spans="1:23" x14ac:dyDescent="0.25">
      <c r="A795" s="45">
        <v>194905</v>
      </c>
      <c r="B795" s="13" t="s">
        <v>269</v>
      </c>
      <c r="C795" s="13" t="s">
        <v>1049</v>
      </c>
      <c r="D795" s="13">
        <v>44039.359756944446</v>
      </c>
      <c r="E795" s="13">
        <v>0</v>
      </c>
      <c r="F795" s="13">
        <v>74083660</v>
      </c>
      <c r="G795" s="34">
        <v>78220740</v>
      </c>
      <c r="H795" s="34">
        <v>84173286</v>
      </c>
      <c r="I795" s="35">
        <v>7.5999999999999998E-2</v>
      </c>
      <c r="J795" s="13">
        <v>0</v>
      </c>
      <c r="K795" s="13">
        <v>0</v>
      </c>
      <c r="L795" s="13">
        <v>0</v>
      </c>
      <c r="M795" s="13">
        <v>7.5999999999999998E-2</v>
      </c>
      <c r="N795" s="13">
        <v>0</v>
      </c>
      <c r="O795" s="13">
        <v>0</v>
      </c>
      <c r="P795" s="13">
        <v>79721377</v>
      </c>
      <c r="Q795" s="36">
        <v>0.93</v>
      </c>
      <c r="R795" s="36">
        <v>0.88580000000000003</v>
      </c>
      <c r="S795" s="36">
        <v>0.91639999999999999</v>
      </c>
      <c r="T795" s="36">
        <v>0.82469999999999999</v>
      </c>
      <c r="U795" s="37">
        <v>0.88580000000000003</v>
      </c>
      <c r="V795" s="36">
        <f t="shared" si="24"/>
        <v>0</v>
      </c>
      <c r="W795" s="13">
        <f t="shared" si="25"/>
        <v>0</v>
      </c>
    </row>
    <row r="796" spans="1:23" x14ac:dyDescent="0.25">
      <c r="A796" s="45">
        <v>195901</v>
      </c>
      <c r="B796" s="13" t="s">
        <v>268</v>
      </c>
      <c r="C796" s="13" t="s">
        <v>1049</v>
      </c>
      <c r="D796" s="13">
        <v>44044.497349537036</v>
      </c>
      <c r="E796" s="13">
        <v>0</v>
      </c>
      <c r="F796" s="13">
        <v>18214455905</v>
      </c>
      <c r="G796" s="34">
        <v>18922283429</v>
      </c>
      <c r="H796" s="34">
        <v>15930672963</v>
      </c>
      <c r="I796" s="35">
        <v>-0.158</v>
      </c>
      <c r="J796" s="13">
        <v>0</v>
      </c>
      <c r="K796" s="13">
        <v>0</v>
      </c>
      <c r="L796" s="13">
        <v>0</v>
      </c>
      <c r="M796" s="13">
        <v>-0.158</v>
      </c>
      <c r="N796" s="13">
        <v>0</v>
      </c>
      <c r="O796" s="13">
        <v>0</v>
      </c>
      <c r="P796" s="13">
        <v>15334752875</v>
      </c>
      <c r="Q796" s="36">
        <v>0.93</v>
      </c>
      <c r="R796" s="36">
        <v>0.93</v>
      </c>
      <c r="S796" s="36">
        <v>0.91639999999999999</v>
      </c>
      <c r="T796" s="36">
        <v>0.82469999999999999</v>
      </c>
      <c r="U796" s="37">
        <v>0.91639999999999999</v>
      </c>
      <c r="V796" s="36">
        <f t="shared" si="24"/>
        <v>0</v>
      </c>
      <c r="W796" s="13">
        <f t="shared" si="25"/>
        <v>0</v>
      </c>
    </row>
    <row r="797" spans="1:23" x14ac:dyDescent="0.25">
      <c r="A797" s="45">
        <v>195902</v>
      </c>
      <c r="B797" s="13" t="s">
        <v>267</v>
      </c>
      <c r="C797" s="13" t="s">
        <v>1049</v>
      </c>
      <c r="D797" s="13">
        <v>44043.305833333332</v>
      </c>
      <c r="E797" s="13">
        <v>0</v>
      </c>
      <c r="F797" s="13">
        <v>685650113</v>
      </c>
      <c r="G797" s="34">
        <v>686016874</v>
      </c>
      <c r="H797" s="34">
        <v>495694061</v>
      </c>
      <c r="I797" s="35">
        <v>-0.27700000000000002</v>
      </c>
      <c r="J797" s="13">
        <v>0</v>
      </c>
      <c r="K797" s="13">
        <v>0</v>
      </c>
      <c r="L797" s="13">
        <v>0</v>
      </c>
      <c r="M797" s="13">
        <v>-0.27700000000000002</v>
      </c>
      <c r="N797" s="13">
        <v>0</v>
      </c>
      <c r="O797" s="13">
        <v>0</v>
      </c>
      <c r="P797" s="13">
        <v>495429051</v>
      </c>
      <c r="Q797" s="36">
        <v>0.93</v>
      </c>
      <c r="R797" s="36">
        <v>0.93</v>
      </c>
      <c r="S797" s="36">
        <v>0.91639999999999999</v>
      </c>
      <c r="T797" s="36">
        <v>0.82469999999999999</v>
      </c>
      <c r="U797" s="37">
        <v>0.91639999999999999</v>
      </c>
      <c r="V797" s="36">
        <f t="shared" si="24"/>
        <v>0</v>
      </c>
      <c r="W797" s="13">
        <f t="shared" si="25"/>
        <v>0</v>
      </c>
    </row>
    <row r="798" spans="1:23" x14ac:dyDescent="0.25">
      <c r="A798" s="45">
        <v>196901</v>
      </c>
      <c r="B798" s="13" t="s">
        <v>266</v>
      </c>
      <c r="C798" s="13" t="s">
        <v>1049</v>
      </c>
      <c r="D798" s="13">
        <v>44036.564849537041</v>
      </c>
      <c r="E798" s="13">
        <v>2466270</v>
      </c>
      <c r="F798" s="13">
        <v>263809028</v>
      </c>
      <c r="G798" s="34">
        <v>262886265</v>
      </c>
      <c r="H798" s="34">
        <v>211894660</v>
      </c>
      <c r="I798" s="35">
        <v>-0.19400000000000001</v>
      </c>
      <c r="J798" s="13">
        <v>0</v>
      </c>
      <c r="K798" s="13">
        <v>0</v>
      </c>
      <c r="L798" s="13">
        <v>0</v>
      </c>
      <c r="M798" s="13">
        <v>-0.19400000000000001</v>
      </c>
      <c r="N798" s="13">
        <v>3184420</v>
      </c>
      <c r="O798" s="13">
        <v>718150</v>
      </c>
      <c r="P798" s="13">
        <v>213834964</v>
      </c>
      <c r="Q798" s="36">
        <v>0.93</v>
      </c>
      <c r="R798" s="36">
        <v>0.93</v>
      </c>
      <c r="S798" s="36">
        <v>0.91639999999999999</v>
      </c>
      <c r="T798" s="36">
        <v>0.82469999999999999</v>
      </c>
      <c r="U798" s="37">
        <v>0.91639999999999999</v>
      </c>
      <c r="V798" s="36">
        <f t="shared" si="24"/>
        <v>0</v>
      </c>
      <c r="W798" s="13">
        <f t="shared" si="25"/>
        <v>0</v>
      </c>
    </row>
    <row r="799" spans="1:23" x14ac:dyDescent="0.25">
      <c r="A799" s="45">
        <v>196902</v>
      </c>
      <c r="B799" s="13" t="s">
        <v>265</v>
      </c>
      <c r="C799" s="13" t="s">
        <v>1049</v>
      </c>
      <c r="D799" s="13">
        <v>44040.404618055552</v>
      </c>
      <c r="E799" s="13">
        <v>0</v>
      </c>
      <c r="F799" s="13">
        <v>314545018</v>
      </c>
      <c r="G799" s="34">
        <v>297438730</v>
      </c>
      <c r="H799" s="34">
        <v>336735410</v>
      </c>
      <c r="I799" s="35">
        <v>0.13200000000000001</v>
      </c>
      <c r="J799" s="13">
        <v>0</v>
      </c>
      <c r="K799" s="13">
        <v>0</v>
      </c>
      <c r="L799" s="13">
        <v>0</v>
      </c>
      <c r="M799" s="13">
        <v>0.13200000000000001</v>
      </c>
      <c r="N799" s="13">
        <v>0</v>
      </c>
      <c r="O799" s="13">
        <v>0</v>
      </c>
      <c r="P799" s="13">
        <v>356101728</v>
      </c>
      <c r="Q799" s="36">
        <v>0.93</v>
      </c>
      <c r="R799" s="36">
        <v>0.84199999999999997</v>
      </c>
      <c r="S799" s="36">
        <v>0.91639999999999999</v>
      </c>
      <c r="T799" s="36">
        <v>0.82469999999999999</v>
      </c>
      <c r="U799" s="37">
        <v>0.84199999999999997</v>
      </c>
      <c r="V799" s="36">
        <f t="shared" si="24"/>
        <v>0</v>
      </c>
      <c r="W799" s="13">
        <f t="shared" si="25"/>
        <v>0</v>
      </c>
    </row>
    <row r="800" spans="1:23" x14ac:dyDescent="0.25">
      <c r="A800" s="45">
        <v>196903</v>
      </c>
      <c r="B800" s="13" t="s">
        <v>264</v>
      </c>
      <c r="C800" s="13" t="s">
        <v>1049</v>
      </c>
      <c r="D800" s="13">
        <v>44039.707499999997</v>
      </c>
      <c r="E800" s="13">
        <v>0</v>
      </c>
      <c r="F800" s="13">
        <v>412453973</v>
      </c>
      <c r="G800" s="34">
        <v>419677125</v>
      </c>
      <c r="H800" s="34">
        <v>389266963</v>
      </c>
      <c r="I800" s="35">
        <v>-7.1999999999999995E-2</v>
      </c>
      <c r="J800" s="13">
        <v>0</v>
      </c>
      <c r="K800" s="13">
        <v>0</v>
      </c>
      <c r="L800" s="13">
        <v>0</v>
      </c>
      <c r="M800" s="13">
        <v>-7.1999999999999995E-2</v>
      </c>
      <c r="N800" s="13">
        <v>0</v>
      </c>
      <c r="O800" s="13">
        <v>0</v>
      </c>
      <c r="P800" s="13">
        <v>382567207</v>
      </c>
      <c r="Q800" s="36">
        <v>0.93</v>
      </c>
      <c r="R800" s="36">
        <v>0.93</v>
      </c>
      <c r="S800" s="36">
        <v>0.91639999999999999</v>
      </c>
      <c r="T800" s="36">
        <v>0.82469999999999999</v>
      </c>
      <c r="U800" s="37">
        <v>0.91639999999999999</v>
      </c>
      <c r="V800" s="36">
        <f t="shared" si="24"/>
        <v>0</v>
      </c>
      <c r="W800" s="13">
        <f t="shared" si="25"/>
        <v>0</v>
      </c>
    </row>
    <row r="801" spans="1:23" x14ac:dyDescent="0.25">
      <c r="A801" s="45">
        <v>197902</v>
      </c>
      <c r="B801" s="13" t="s">
        <v>263</v>
      </c>
      <c r="C801" s="13" t="s">
        <v>1049</v>
      </c>
      <c r="D801" s="13">
        <v>44041.719305555554</v>
      </c>
      <c r="E801" s="13">
        <v>2172058</v>
      </c>
      <c r="F801" s="13">
        <v>592169223</v>
      </c>
      <c r="G801" s="34">
        <v>476058499</v>
      </c>
      <c r="H801" s="34">
        <v>339014055</v>
      </c>
      <c r="I801" s="35">
        <v>-0.28799999999999998</v>
      </c>
      <c r="J801" s="13">
        <v>0</v>
      </c>
      <c r="K801" s="13">
        <v>0</v>
      </c>
      <c r="L801" s="13">
        <v>0</v>
      </c>
      <c r="M801" s="13">
        <v>-0.28799999999999998</v>
      </c>
      <c r="N801" s="13">
        <v>3319724</v>
      </c>
      <c r="O801" s="13">
        <v>1147666</v>
      </c>
      <c r="P801" s="13">
        <v>423472566</v>
      </c>
      <c r="Q801" s="36">
        <v>0.93</v>
      </c>
      <c r="R801" s="36">
        <v>0.93</v>
      </c>
      <c r="S801" s="36">
        <v>0.91639999999999999</v>
      </c>
      <c r="T801" s="36">
        <v>0.82469999999999999</v>
      </c>
      <c r="U801" s="37">
        <v>0.91639999999999999</v>
      </c>
      <c r="V801" s="36">
        <f t="shared" si="24"/>
        <v>0</v>
      </c>
      <c r="W801" s="13">
        <f t="shared" si="25"/>
        <v>0</v>
      </c>
    </row>
    <row r="802" spans="1:23" x14ac:dyDescent="0.25">
      <c r="A802" s="45">
        <v>198901</v>
      </c>
      <c r="B802" s="13" t="s">
        <v>262</v>
      </c>
      <c r="C802" s="13" t="s">
        <v>1049</v>
      </c>
      <c r="D802" s="13">
        <v>44043.538206018522</v>
      </c>
      <c r="E802" s="13">
        <v>0</v>
      </c>
      <c r="F802" s="13">
        <v>279617143</v>
      </c>
      <c r="G802" s="34">
        <v>312721052</v>
      </c>
      <c r="H802" s="34">
        <v>281242525</v>
      </c>
      <c r="I802" s="35">
        <v>-0.10100000000000001</v>
      </c>
      <c r="J802" s="13">
        <v>0</v>
      </c>
      <c r="K802" s="13">
        <v>0</v>
      </c>
      <c r="L802" s="13">
        <v>0</v>
      </c>
      <c r="M802" s="13">
        <v>-0.10100000000000001</v>
      </c>
      <c r="N802" s="13">
        <v>0</v>
      </c>
      <c r="O802" s="13">
        <v>0</v>
      </c>
      <c r="P802" s="13">
        <v>251470858</v>
      </c>
      <c r="Q802" s="36">
        <v>0.93</v>
      </c>
      <c r="R802" s="36">
        <v>0.93</v>
      </c>
      <c r="S802" s="36">
        <v>0.91639999999999999</v>
      </c>
      <c r="T802" s="36">
        <v>0.82469999999999999</v>
      </c>
      <c r="U802" s="37">
        <v>0.91639999999999999</v>
      </c>
      <c r="V802" s="36">
        <f t="shared" si="24"/>
        <v>0</v>
      </c>
      <c r="W802" s="13">
        <f t="shared" si="25"/>
        <v>0</v>
      </c>
    </row>
    <row r="803" spans="1:23" x14ac:dyDescent="0.25">
      <c r="A803" s="45">
        <v>198902</v>
      </c>
      <c r="B803" s="13" t="s">
        <v>261</v>
      </c>
      <c r="C803" s="13" t="s">
        <v>1049</v>
      </c>
      <c r="D803" s="13">
        <v>44043.305833333332</v>
      </c>
      <c r="E803" s="13">
        <v>0</v>
      </c>
      <c r="F803" s="13">
        <v>130250406</v>
      </c>
      <c r="G803" s="34">
        <v>135505921</v>
      </c>
      <c r="H803" s="34">
        <v>153526474</v>
      </c>
      <c r="I803" s="35">
        <v>0.13300000000000001</v>
      </c>
      <c r="J803" s="13">
        <v>0</v>
      </c>
      <c r="K803" s="13">
        <v>0</v>
      </c>
      <c r="L803" s="13">
        <v>0</v>
      </c>
      <c r="M803" s="13">
        <v>0.13300000000000001</v>
      </c>
      <c r="N803" s="13">
        <v>0</v>
      </c>
      <c r="O803" s="13">
        <v>0</v>
      </c>
      <c r="P803" s="13">
        <v>147572043</v>
      </c>
      <c r="Q803" s="36">
        <v>0.93</v>
      </c>
      <c r="R803" s="36">
        <v>0.84130000000000005</v>
      </c>
      <c r="S803" s="36">
        <v>0.91639999999999999</v>
      </c>
      <c r="T803" s="36">
        <v>0.82469999999999999</v>
      </c>
      <c r="U803" s="37">
        <v>0.84130000000000005</v>
      </c>
      <c r="V803" s="36">
        <f t="shared" si="24"/>
        <v>0</v>
      </c>
      <c r="W803" s="13">
        <f t="shared" si="25"/>
        <v>0</v>
      </c>
    </row>
    <row r="804" spans="1:23" x14ac:dyDescent="0.25">
      <c r="A804" s="45">
        <v>198903</v>
      </c>
      <c r="B804" s="13" t="s">
        <v>260</v>
      </c>
      <c r="C804" s="13" t="s">
        <v>1049</v>
      </c>
      <c r="D804" s="13">
        <v>44039.707499999997</v>
      </c>
      <c r="E804" s="13">
        <v>0</v>
      </c>
      <c r="F804" s="13">
        <v>1703078109</v>
      </c>
      <c r="G804" s="34">
        <v>1742441134</v>
      </c>
      <c r="H804" s="34">
        <v>1753522620</v>
      </c>
      <c r="I804" s="35">
        <v>6.0000000000000001E-3</v>
      </c>
      <c r="J804" s="13">
        <v>0</v>
      </c>
      <c r="K804" s="13">
        <v>0</v>
      </c>
      <c r="L804" s="13">
        <v>0</v>
      </c>
      <c r="M804" s="13">
        <v>6.0000000000000001E-3</v>
      </c>
      <c r="N804" s="13">
        <v>0</v>
      </c>
      <c r="O804" s="13">
        <v>0</v>
      </c>
      <c r="P804" s="13">
        <v>1713909256</v>
      </c>
      <c r="Q804" s="36">
        <v>0.93</v>
      </c>
      <c r="R804" s="36">
        <v>0.93</v>
      </c>
      <c r="S804" s="36">
        <v>0.91639999999999999</v>
      </c>
      <c r="T804" s="36">
        <v>0.82469999999999999</v>
      </c>
      <c r="U804" s="37">
        <v>0.91639999999999999</v>
      </c>
      <c r="V804" s="36">
        <f t="shared" si="24"/>
        <v>0</v>
      </c>
      <c r="W804" s="13">
        <f t="shared" si="25"/>
        <v>0</v>
      </c>
    </row>
    <row r="805" spans="1:23" x14ac:dyDescent="0.25">
      <c r="A805" s="45">
        <v>198906</v>
      </c>
      <c r="B805" s="13" t="s">
        <v>258</v>
      </c>
      <c r="C805" s="13" t="s">
        <v>1049</v>
      </c>
      <c r="D805" s="13">
        <v>44036.564849537041</v>
      </c>
      <c r="E805" s="13">
        <v>0</v>
      </c>
      <c r="F805" s="13">
        <v>112793502</v>
      </c>
      <c r="G805" s="34">
        <v>113771956</v>
      </c>
      <c r="H805" s="34">
        <v>121496666</v>
      </c>
      <c r="I805" s="35">
        <v>6.8000000000000005E-2</v>
      </c>
      <c r="J805" s="13">
        <v>0</v>
      </c>
      <c r="K805" s="13">
        <v>0</v>
      </c>
      <c r="L805" s="13">
        <v>0</v>
      </c>
      <c r="M805" s="13">
        <v>6.8000000000000005E-2</v>
      </c>
      <c r="N805" s="13">
        <v>0</v>
      </c>
      <c r="O805" s="13">
        <v>0</v>
      </c>
      <c r="P805" s="13">
        <v>120451778</v>
      </c>
      <c r="Q805" s="36">
        <v>0.93</v>
      </c>
      <c r="R805" s="36">
        <v>0.89259999999999995</v>
      </c>
      <c r="S805" s="36">
        <v>0.91639999999999999</v>
      </c>
      <c r="T805" s="36">
        <v>0.82469999999999999</v>
      </c>
      <c r="U805" s="37">
        <v>0.89259999999999995</v>
      </c>
      <c r="V805" s="36">
        <f t="shared" si="24"/>
        <v>0</v>
      </c>
      <c r="W805" s="13">
        <f t="shared" si="25"/>
        <v>0</v>
      </c>
    </row>
    <row r="806" spans="1:23" x14ac:dyDescent="0.25">
      <c r="A806" s="45">
        <v>199901</v>
      </c>
      <c r="B806" s="13" t="s">
        <v>257</v>
      </c>
      <c r="C806" s="13" t="s">
        <v>1049</v>
      </c>
      <c r="D806" s="13">
        <v>44043.305833333332</v>
      </c>
      <c r="E806" s="13">
        <v>0</v>
      </c>
      <c r="F806" s="13">
        <v>10264155392</v>
      </c>
      <c r="G806" s="34">
        <v>9315039665</v>
      </c>
      <c r="H806" s="34">
        <v>9975347714</v>
      </c>
      <c r="I806" s="35">
        <v>7.0999999999999994E-2</v>
      </c>
      <c r="J806" s="13">
        <v>0</v>
      </c>
      <c r="K806" s="13">
        <v>0</v>
      </c>
      <c r="L806" s="13">
        <v>0</v>
      </c>
      <c r="M806" s="13">
        <v>7.0999999999999994E-2</v>
      </c>
      <c r="N806" s="13">
        <v>0</v>
      </c>
      <c r="O806" s="13">
        <v>0</v>
      </c>
      <c r="P806" s="13">
        <v>10991742677</v>
      </c>
      <c r="Q806" s="36">
        <v>0.93</v>
      </c>
      <c r="R806" s="36">
        <v>0.8901</v>
      </c>
      <c r="S806" s="36">
        <v>0.91639999999999999</v>
      </c>
      <c r="T806" s="36">
        <v>0.82469999999999999</v>
      </c>
      <c r="U806" s="37">
        <v>0.8901</v>
      </c>
      <c r="V806" s="36">
        <f t="shared" si="24"/>
        <v>0</v>
      </c>
      <c r="W806" s="13">
        <f t="shared" si="25"/>
        <v>0</v>
      </c>
    </row>
    <row r="807" spans="1:23" x14ac:dyDescent="0.25">
      <c r="A807" s="45">
        <v>199902</v>
      </c>
      <c r="B807" s="13" t="s">
        <v>256</v>
      </c>
      <c r="C807" s="13" t="s">
        <v>1049</v>
      </c>
      <c r="D807" s="13">
        <v>44041.719305555554</v>
      </c>
      <c r="E807" s="13">
        <v>0</v>
      </c>
      <c r="F807" s="13">
        <v>2280519123</v>
      </c>
      <c r="G807" s="34">
        <v>2345013089</v>
      </c>
      <c r="H807" s="34">
        <v>2704445907</v>
      </c>
      <c r="I807" s="35">
        <v>0.153</v>
      </c>
      <c r="J807" s="13">
        <v>0</v>
      </c>
      <c r="K807" s="13">
        <v>0</v>
      </c>
      <c r="L807" s="13">
        <v>0</v>
      </c>
      <c r="M807" s="13">
        <v>0.153</v>
      </c>
      <c r="N807" s="13">
        <v>0</v>
      </c>
      <c r="O807" s="13">
        <v>0</v>
      </c>
      <c r="P807" s="13">
        <v>2630066603</v>
      </c>
      <c r="Q807" s="36">
        <v>0.93</v>
      </c>
      <c r="R807" s="36">
        <v>0.82650000000000001</v>
      </c>
      <c r="S807" s="36">
        <v>0.91639999999999999</v>
      </c>
      <c r="T807" s="36">
        <v>0.82469999999999999</v>
      </c>
      <c r="U807" s="37">
        <v>0.82650000000000001</v>
      </c>
      <c r="V807" s="36">
        <f t="shared" si="24"/>
        <v>0</v>
      </c>
      <c r="W807" s="13">
        <f t="shared" si="25"/>
        <v>0</v>
      </c>
    </row>
    <row r="808" spans="1:23" x14ac:dyDescent="0.25">
      <c r="A808" s="45">
        <v>200901</v>
      </c>
      <c r="B808" s="13" t="s">
        <v>255</v>
      </c>
      <c r="C808" s="13" t="s">
        <v>1049</v>
      </c>
      <c r="D808" s="13">
        <v>44041.719305555554</v>
      </c>
      <c r="E808" s="13">
        <v>0</v>
      </c>
      <c r="F808" s="13">
        <v>383524787</v>
      </c>
      <c r="G808" s="34">
        <v>357964849</v>
      </c>
      <c r="H808" s="34">
        <v>373888614</v>
      </c>
      <c r="I808" s="35">
        <v>4.3999999999999997E-2</v>
      </c>
      <c r="J808" s="13">
        <v>0</v>
      </c>
      <c r="K808" s="13">
        <v>0</v>
      </c>
      <c r="L808" s="13">
        <v>0</v>
      </c>
      <c r="M808" s="13">
        <v>4.3999999999999997E-2</v>
      </c>
      <c r="N808" s="13">
        <v>0</v>
      </c>
      <c r="O808" s="13">
        <v>0</v>
      </c>
      <c r="P808" s="13">
        <v>400585564</v>
      </c>
      <c r="Q808" s="36">
        <v>0.93</v>
      </c>
      <c r="R808" s="36">
        <v>0.91259999999999997</v>
      </c>
      <c r="S808" s="36">
        <v>0.91639999999999999</v>
      </c>
      <c r="T808" s="36">
        <v>0.82469999999999999</v>
      </c>
      <c r="U808" s="37">
        <v>0.91259999999999997</v>
      </c>
      <c r="V808" s="36">
        <f t="shared" si="24"/>
        <v>0</v>
      </c>
      <c r="W808" s="13">
        <f t="shared" si="25"/>
        <v>0</v>
      </c>
    </row>
    <row r="809" spans="1:23" x14ac:dyDescent="0.25">
      <c r="A809" s="45">
        <v>200902</v>
      </c>
      <c r="B809" s="13" t="s">
        <v>254</v>
      </c>
      <c r="C809" s="13" t="s">
        <v>1049</v>
      </c>
      <c r="D809" s="13">
        <v>44041.719305555554</v>
      </c>
      <c r="E809" s="13">
        <v>0</v>
      </c>
      <c r="F809" s="13">
        <v>108531435</v>
      </c>
      <c r="G809" s="34">
        <v>108531435</v>
      </c>
      <c r="H809" s="34">
        <v>113922150</v>
      </c>
      <c r="I809" s="35">
        <v>0.05</v>
      </c>
      <c r="J809" s="13">
        <v>0</v>
      </c>
      <c r="K809" s="13">
        <v>0</v>
      </c>
      <c r="L809" s="13">
        <v>0</v>
      </c>
      <c r="M809" s="13">
        <v>0.05</v>
      </c>
      <c r="N809" s="13">
        <v>0</v>
      </c>
      <c r="O809" s="13">
        <v>0</v>
      </c>
      <c r="P809" s="13">
        <v>113922150</v>
      </c>
      <c r="Q809" s="36">
        <v>0.93</v>
      </c>
      <c r="R809" s="36">
        <v>0.90810000000000002</v>
      </c>
      <c r="S809" s="36">
        <v>0.91639999999999999</v>
      </c>
      <c r="T809" s="36">
        <v>0.82469999999999999</v>
      </c>
      <c r="U809" s="37">
        <v>0.90810000000000002</v>
      </c>
      <c r="V809" s="36">
        <f t="shared" si="24"/>
        <v>0</v>
      </c>
      <c r="W809" s="13">
        <f t="shared" si="25"/>
        <v>0</v>
      </c>
    </row>
    <row r="810" spans="1:23" x14ac:dyDescent="0.25">
      <c r="A810" s="45">
        <v>200904</v>
      </c>
      <c r="B810" s="13" t="s">
        <v>253</v>
      </c>
      <c r="C810" s="13" t="s">
        <v>1049</v>
      </c>
      <c r="D810" s="13">
        <v>44043.305833333332</v>
      </c>
      <c r="E810" s="13">
        <v>0</v>
      </c>
      <c r="F810" s="13">
        <v>245925455</v>
      </c>
      <c r="G810" s="34">
        <v>233697336</v>
      </c>
      <c r="H810" s="34">
        <v>231806790</v>
      </c>
      <c r="I810" s="35">
        <v>-8.0000000000000002E-3</v>
      </c>
      <c r="J810" s="13">
        <v>0</v>
      </c>
      <c r="K810" s="13">
        <v>0</v>
      </c>
      <c r="L810" s="13">
        <v>0</v>
      </c>
      <c r="M810" s="13">
        <v>-8.0000000000000002E-3</v>
      </c>
      <c r="N810" s="13">
        <v>0</v>
      </c>
      <c r="O810" s="13">
        <v>0</v>
      </c>
      <c r="P810" s="13">
        <v>243935987</v>
      </c>
      <c r="Q810" s="36">
        <v>0.93</v>
      </c>
      <c r="R810" s="36">
        <v>0.93</v>
      </c>
      <c r="S810" s="36">
        <v>0.91639999999999999</v>
      </c>
      <c r="T810" s="36">
        <v>0.82469999999999999</v>
      </c>
      <c r="U810" s="37">
        <v>0.91639999999999999</v>
      </c>
      <c r="V810" s="36">
        <f t="shared" si="24"/>
        <v>0</v>
      </c>
      <c r="W810" s="13">
        <f t="shared" si="25"/>
        <v>0</v>
      </c>
    </row>
    <row r="811" spans="1:23" x14ac:dyDescent="0.25">
      <c r="A811" s="45">
        <v>200906</v>
      </c>
      <c r="B811" s="13" t="s">
        <v>252</v>
      </c>
      <c r="C811" s="13" t="s">
        <v>1049</v>
      </c>
      <c r="D811" s="13">
        <v>44036.564849537041</v>
      </c>
      <c r="E811" s="13">
        <v>0</v>
      </c>
      <c r="F811" s="13">
        <v>13606086</v>
      </c>
      <c r="G811" s="34">
        <v>12245850</v>
      </c>
      <c r="H811" s="34">
        <v>11968930</v>
      </c>
      <c r="I811" s="35">
        <v>-2.3E-2</v>
      </c>
      <c r="J811" s="13">
        <v>0</v>
      </c>
      <c r="K811" s="13">
        <v>0</v>
      </c>
      <c r="L811" s="13">
        <v>0</v>
      </c>
      <c r="M811" s="13">
        <v>-2.3E-2</v>
      </c>
      <c r="N811" s="13">
        <v>0</v>
      </c>
      <c r="O811" s="13">
        <v>0</v>
      </c>
      <c r="P811" s="13">
        <v>13298406</v>
      </c>
      <c r="Q811" s="36">
        <v>0.93</v>
      </c>
      <c r="R811" s="36">
        <v>0.93</v>
      </c>
      <c r="S811" s="36">
        <v>0.91639999999999999</v>
      </c>
      <c r="T811" s="36">
        <v>0.82469999999999999</v>
      </c>
      <c r="U811" s="37">
        <v>0.91639999999999999</v>
      </c>
      <c r="V811" s="36">
        <f t="shared" si="24"/>
        <v>0</v>
      </c>
      <c r="W811" s="13">
        <f t="shared" si="25"/>
        <v>0</v>
      </c>
    </row>
    <row r="812" spans="1:23" x14ac:dyDescent="0.25">
      <c r="A812" s="45">
        <v>201902</v>
      </c>
      <c r="B812" s="13" t="s">
        <v>251</v>
      </c>
      <c r="C812" s="13" t="s">
        <v>1049</v>
      </c>
      <c r="D812" s="13">
        <v>44036.564849537041</v>
      </c>
      <c r="E812" s="13">
        <v>115888010</v>
      </c>
      <c r="F812" s="13">
        <v>1601256733</v>
      </c>
      <c r="G812" s="34">
        <v>1548688709</v>
      </c>
      <c r="H812" s="34">
        <v>1541649859</v>
      </c>
      <c r="I812" s="35">
        <v>-5.0000000000000001E-3</v>
      </c>
      <c r="J812" s="13">
        <v>0</v>
      </c>
      <c r="K812" s="13">
        <v>0</v>
      </c>
      <c r="L812" s="13">
        <v>0</v>
      </c>
      <c r="M812" s="13">
        <v>-5.0000000000000001E-3</v>
      </c>
      <c r="N812" s="13">
        <v>117495420</v>
      </c>
      <c r="O812" s="13">
        <v>1607410</v>
      </c>
      <c r="P812" s="13">
        <v>1596113085</v>
      </c>
      <c r="Q812" s="36">
        <v>0.93</v>
      </c>
      <c r="R812" s="36">
        <v>0.93</v>
      </c>
      <c r="S812" s="36">
        <v>0.91639999999999999</v>
      </c>
      <c r="T812" s="36">
        <v>0.82469999999999999</v>
      </c>
      <c r="U812" s="37">
        <v>0.91639999999999999</v>
      </c>
      <c r="V812" s="36">
        <f t="shared" si="24"/>
        <v>0</v>
      </c>
      <c r="W812" s="13">
        <f t="shared" si="25"/>
        <v>0</v>
      </c>
    </row>
    <row r="813" spans="1:23" x14ac:dyDescent="0.25">
      <c r="A813" s="45">
        <v>201903</v>
      </c>
      <c r="B813" s="13" t="s">
        <v>250</v>
      </c>
      <c r="C813" s="13" t="s">
        <v>1049</v>
      </c>
      <c r="D813" s="13">
        <v>44039.707499999997</v>
      </c>
      <c r="E813" s="13">
        <v>7320180</v>
      </c>
      <c r="F813" s="13">
        <v>98363601</v>
      </c>
      <c r="G813" s="34">
        <v>97055988</v>
      </c>
      <c r="H813" s="34">
        <v>98926162</v>
      </c>
      <c r="I813" s="35">
        <v>1.9E-2</v>
      </c>
      <c r="J813" s="13">
        <v>0</v>
      </c>
      <c r="K813" s="13">
        <v>0</v>
      </c>
      <c r="L813" s="13">
        <v>0</v>
      </c>
      <c r="M813" s="13">
        <v>1.9E-2</v>
      </c>
      <c r="N813" s="13">
        <v>7608020</v>
      </c>
      <c r="O813" s="13">
        <v>287840</v>
      </c>
      <c r="P813" s="13">
        <v>100405759</v>
      </c>
      <c r="Q813" s="36">
        <v>0.93</v>
      </c>
      <c r="R813" s="36">
        <v>0.93</v>
      </c>
      <c r="S813" s="36">
        <v>0.91639999999999999</v>
      </c>
      <c r="T813" s="36">
        <v>0.82469999999999999</v>
      </c>
      <c r="U813" s="37">
        <v>0.91639999999999999</v>
      </c>
      <c r="V813" s="36">
        <f t="shared" si="24"/>
        <v>0</v>
      </c>
      <c r="W813" s="13">
        <f t="shared" si="25"/>
        <v>0</v>
      </c>
    </row>
    <row r="814" spans="1:23" x14ac:dyDescent="0.25">
      <c r="A814" s="45">
        <v>201904</v>
      </c>
      <c r="B814" s="13" t="s">
        <v>249</v>
      </c>
      <c r="C814" s="13" t="s">
        <v>1049</v>
      </c>
      <c r="D814" s="13">
        <v>44043.305833333332</v>
      </c>
      <c r="E814" s="13">
        <v>2316880</v>
      </c>
      <c r="F814" s="13">
        <v>34060580</v>
      </c>
      <c r="G814" s="34">
        <v>33282124</v>
      </c>
      <c r="H814" s="34">
        <v>31474315</v>
      </c>
      <c r="I814" s="35">
        <v>-5.3999999999999999E-2</v>
      </c>
      <c r="J814" s="13">
        <v>0</v>
      </c>
      <c r="K814" s="13">
        <v>0</v>
      </c>
      <c r="L814" s="13">
        <v>0</v>
      </c>
      <c r="M814" s="13">
        <v>-5.3999999999999999E-2</v>
      </c>
      <c r="N814" s="13">
        <v>0</v>
      </c>
      <c r="O814" s="13">
        <v>-2316880</v>
      </c>
      <c r="P814" s="13">
        <v>30019455</v>
      </c>
      <c r="Q814" s="36">
        <v>0.93</v>
      </c>
      <c r="R814" s="36">
        <v>0.93</v>
      </c>
      <c r="S814" s="36">
        <v>0.91639999999999999</v>
      </c>
      <c r="T814" s="36">
        <v>0.82469999999999999</v>
      </c>
      <c r="U814" s="37">
        <v>0.91639999999999999</v>
      </c>
      <c r="V814" s="36">
        <f t="shared" si="24"/>
        <v>0</v>
      </c>
      <c r="W814" s="13">
        <f t="shared" si="25"/>
        <v>0</v>
      </c>
    </row>
    <row r="815" spans="1:23" x14ac:dyDescent="0.25">
      <c r="A815" s="45">
        <v>201907</v>
      </c>
      <c r="B815" s="13" t="s">
        <v>248</v>
      </c>
      <c r="C815" s="13" t="s">
        <v>1049</v>
      </c>
      <c r="D815" s="13">
        <v>44036.564849537041</v>
      </c>
      <c r="E815" s="13">
        <v>8165600</v>
      </c>
      <c r="F815" s="13">
        <v>64299376</v>
      </c>
      <c r="G815" s="34">
        <v>60834033</v>
      </c>
      <c r="H815" s="34">
        <v>64634059</v>
      </c>
      <c r="I815" s="35">
        <v>6.2E-2</v>
      </c>
      <c r="J815" s="13">
        <v>0</v>
      </c>
      <c r="K815" s="13">
        <v>0</v>
      </c>
      <c r="L815" s="13">
        <v>0</v>
      </c>
      <c r="M815" s="13">
        <v>6.2E-2</v>
      </c>
      <c r="N815" s="13">
        <v>8395410</v>
      </c>
      <c r="O815" s="13">
        <v>229810</v>
      </c>
      <c r="P815" s="13">
        <v>68035608</v>
      </c>
      <c r="Q815" s="36">
        <v>0.93</v>
      </c>
      <c r="R815" s="36">
        <v>0.90090000000000003</v>
      </c>
      <c r="S815" s="36">
        <v>0.91639999999999999</v>
      </c>
      <c r="T815" s="36">
        <v>0.82469999999999999</v>
      </c>
      <c r="U815" s="37">
        <v>0.90090000000000003</v>
      </c>
      <c r="V815" s="36">
        <f t="shared" si="24"/>
        <v>0</v>
      </c>
      <c r="W815" s="13">
        <f t="shared" si="25"/>
        <v>0</v>
      </c>
    </row>
    <row r="816" spans="1:23" x14ac:dyDescent="0.25">
      <c r="A816" s="45">
        <v>201908</v>
      </c>
      <c r="B816" s="13" t="s">
        <v>247</v>
      </c>
      <c r="C816" s="13" t="s">
        <v>1049</v>
      </c>
      <c r="D816" s="13">
        <v>44043.576666666668</v>
      </c>
      <c r="E816" s="13">
        <v>9422670</v>
      </c>
      <c r="F816" s="13">
        <v>79609114</v>
      </c>
      <c r="G816" s="34">
        <v>77636090</v>
      </c>
      <c r="H816" s="34">
        <v>82261620</v>
      </c>
      <c r="I816" s="35">
        <v>0.06</v>
      </c>
      <c r="J816" s="13">
        <v>0</v>
      </c>
      <c r="K816" s="13">
        <v>0</v>
      </c>
      <c r="L816" s="13">
        <v>0</v>
      </c>
      <c r="M816" s="13">
        <v>0.06</v>
      </c>
      <c r="N816" s="13">
        <v>0</v>
      </c>
      <c r="O816" s="13">
        <v>-9422670</v>
      </c>
      <c r="P816" s="13">
        <v>74368127</v>
      </c>
      <c r="Q816" s="36">
        <v>0.93</v>
      </c>
      <c r="R816" s="36">
        <v>0.93</v>
      </c>
      <c r="S816" s="36">
        <v>0.91639999999999999</v>
      </c>
      <c r="T816" s="36">
        <v>0.82469999999999999</v>
      </c>
      <c r="U816" s="37">
        <v>0.91639999999999999</v>
      </c>
      <c r="V816" s="36">
        <f t="shared" si="24"/>
        <v>0</v>
      </c>
      <c r="W816" s="13">
        <f t="shared" si="25"/>
        <v>0</v>
      </c>
    </row>
    <row r="817" spans="1:23" x14ac:dyDescent="0.25">
      <c r="A817" s="45">
        <v>201910</v>
      </c>
      <c r="B817" s="13" t="s">
        <v>246</v>
      </c>
      <c r="C817" s="13" t="s">
        <v>1049</v>
      </c>
      <c r="D817" s="13">
        <v>44041.719305555554</v>
      </c>
      <c r="E817" s="13">
        <v>37273110</v>
      </c>
      <c r="F817" s="13">
        <v>928258120</v>
      </c>
      <c r="G817" s="34">
        <v>914771860</v>
      </c>
      <c r="H817" s="34">
        <v>848128431</v>
      </c>
      <c r="I817" s="35">
        <v>-7.2999999999999995E-2</v>
      </c>
      <c r="J817" s="13">
        <v>0</v>
      </c>
      <c r="K817" s="13">
        <v>0</v>
      </c>
      <c r="L817" s="13">
        <v>0</v>
      </c>
      <c r="M817" s="13">
        <v>-7.2999999999999995E-2</v>
      </c>
      <c r="N817" s="13">
        <v>37273110</v>
      </c>
      <c r="O817" s="13">
        <v>0</v>
      </c>
      <c r="P817" s="13">
        <v>863347623</v>
      </c>
      <c r="Q817" s="36">
        <v>0.93</v>
      </c>
      <c r="R817" s="36">
        <v>0.93</v>
      </c>
      <c r="S817" s="36">
        <v>0.91639999999999999</v>
      </c>
      <c r="T817" s="36">
        <v>0.82469999999999999</v>
      </c>
      <c r="U817" s="37">
        <v>0.91639999999999999</v>
      </c>
      <c r="V817" s="36">
        <f t="shared" si="24"/>
        <v>0</v>
      </c>
      <c r="W817" s="13">
        <f t="shared" si="25"/>
        <v>0</v>
      </c>
    </row>
    <row r="818" spans="1:23" x14ac:dyDescent="0.25">
      <c r="A818" s="45">
        <v>201913</v>
      </c>
      <c r="B818" s="13" t="s">
        <v>245</v>
      </c>
      <c r="C818" s="13" t="s">
        <v>1049</v>
      </c>
      <c r="D818" s="13">
        <v>44039.707499999997</v>
      </c>
      <c r="E818" s="13">
        <v>9957904</v>
      </c>
      <c r="F818" s="13">
        <v>147274351</v>
      </c>
      <c r="G818" s="34">
        <v>138525130</v>
      </c>
      <c r="H818" s="34">
        <v>136725245</v>
      </c>
      <c r="I818" s="35">
        <v>-1.2999999999999999E-2</v>
      </c>
      <c r="J818" s="13">
        <v>0</v>
      </c>
      <c r="K818" s="13">
        <v>0</v>
      </c>
      <c r="L818" s="13">
        <v>0</v>
      </c>
      <c r="M818" s="13">
        <v>-1.2999999999999999E-2</v>
      </c>
      <c r="N818" s="13">
        <v>10983357</v>
      </c>
      <c r="O818" s="13">
        <v>1025453</v>
      </c>
      <c r="P818" s="13">
        <v>146515624</v>
      </c>
      <c r="Q818" s="36">
        <v>0.93</v>
      </c>
      <c r="R818" s="36">
        <v>0.93</v>
      </c>
      <c r="S818" s="36">
        <v>0.91639999999999999</v>
      </c>
      <c r="T818" s="36">
        <v>0.82469999999999999</v>
      </c>
      <c r="U818" s="37">
        <v>0.91639999999999999</v>
      </c>
      <c r="V818" s="36">
        <f t="shared" si="24"/>
        <v>0</v>
      </c>
      <c r="W818" s="13">
        <f t="shared" si="25"/>
        <v>0</v>
      </c>
    </row>
    <row r="819" spans="1:23" x14ac:dyDescent="0.25">
      <c r="A819" s="45">
        <v>201914</v>
      </c>
      <c r="B819" s="13" t="s">
        <v>244</v>
      </c>
      <c r="C819" s="13" t="s">
        <v>1049</v>
      </c>
      <c r="D819" s="13">
        <v>44036.564849537041</v>
      </c>
      <c r="E819" s="13">
        <v>21859390</v>
      </c>
      <c r="F819" s="13">
        <v>380205679</v>
      </c>
      <c r="G819" s="34">
        <v>342224919</v>
      </c>
      <c r="H819" s="34">
        <v>324331837</v>
      </c>
      <c r="I819" s="35">
        <v>-5.1999999999999998E-2</v>
      </c>
      <c r="J819" s="13">
        <v>0</v>
      </c>
      <c r="K819" s="13">
        <v>0</v>
      </c>
      <c r="L819" s="13">
        <v>0</v>
      </c>
      <c r="M819" s="13">
        <v>-5.1999999999999998E-2</v>
      </c>
      <c r="N819" s="13">
        <v>22632600</v>
      </c>
      <c r="O819" s="13">
        <v>773210</v>
      </c>
      <c r="P819" s="13">
        <v>362242908</v>
      </c>
      <c r="Q819" s="36">
        <v>0.93</v>
      </c>
      <c r="R819" s="36">
        <v>0.93</v>
      </c>
      <c r="S819" s="36">
        <v>0.91639999999999999</v>
      </c>
      <c r="T819" s="36">
        <v>0.82469999999999999</v>
      </c>
      <c r="U819" s="37">
        <v>0.91639999999999999</v>
      </c>
      <c r="V819" s="36">
        <f t="shared" si="24"/>
        <v>0</v>
      </c>
      <c r="W819" s="13">
        <f t="shared" si="25"/>
        <v>0</v>
      </c>
    </row>
    <row r="820" spans="1:23" x14ac:dyDescent="0.25">
      <c r="A820" s="45">
        <v>202903</v>
      </c>
      <c r="B820" s="13" t="s">
        <v>243</v>
      </c>
      <c r="C820" s="13" t="s">
        <v>1049</v>
      </c>
      <c r="D820" s="13">
        <v>44040.404618055552</v>
      </c>
      <c r="E820" s="13">
        <v>0</v>
      </c>
      <c r="F820" s="13">
        <v>686120756</v>
      </c>
      <c r="G820" s="34">
        <v>565501826</v>
      </c>
      <c r="H820" s="34">
        <v>625729183</v>
      </c>
      <c r="I820" s="35">
        <v>0.107</v>
      </c>
      <c r="J820" s="13">
        <v>0</v>
      </c>
      <c r="K820" s="13">
        <v>0</v>
      </c>
      <c r="L820" s="13">
        <v>0</v>
      </c>
      <c r="M820" s="13">
        <v>0.107</v>
      </c>
      <c r="N820" s="13">
        <v>0</v>
      </c>
      <c r="O820" s="13">
        <v>0</v>
      </c>
      <c r="P820" s="13">
        <v>759194330</v>
      </c>
      <c r="Q820" s="36">
        <v>0.93</v>
      </c>
      <c r="R820" s="36">
        <v>0.86140000000000005</v>
      </c>
      <c r="S820" s="36">
        <v>0.91639999999999999</v>
      </c>
      <c r="T820" s="36">
        <v>0.82469999999999999</v>
      </c>
      <c r="U820" s="37">
        <v>0.86140000000000005</v>
      </c>
      <c r="V820" s="36">
        <f t="shared" si="24"/>
        <v>0</v>
      </c>
      <c r="W820" s="13">
        <f t="shared" si="25"/>
        <v>0</v>
      </c>
    </row>
    <row r="821" spans="1:23" x14ac:dyDescent="0.25">
      <c r="A821" s="45">
        <v>202905</v>
      </c>
      <c r="B821" s="13" t="s">
        <v>242</v>
      </c>
      <c r="C821" s="13" t="s">
        <v>1049</v>
      </c>
      <c r="D821" s="13">
        <v>44042.54546296296</v>
      </c>
      <c r="E821" s="13">
        <v>8499268</v>
      </c>
      <c r="F821" s="13">
        <v>163593419</v>
      </c>
      <c r="G821" s="34">
        <v>154107774</v>
      </c>
      <c r="H821" s="34">
        <v>167001002</v>
      </c>
      <c r="I821" s="35">
        <v>8.4000000000000005E-2</v>
      </c>
      <c r="J821" s="13">
        <v>0</v>
      </c>
      <c r="K821" s="13">
        <v>0</v>
      </c>
      <c r="L821" s="13">
        <v>0</v>
      </c>
      <c r="M821" s="13">
        <v>8.4000000000000005E-2</v>
      </c>
      <c r="N821" s="13">
        <v>9158450</v>
      </c>
      <c r="O821" s="13">
        <v>659182</v>
      </c>
      <c r="P821" s="13">
        <v>177228353</v>
      </c>
      <c r="Q821" s="36">
        <v>0.93</v>
      </c>
      <c r="R821" s="36">
        <v>0.87990000000000002</v>
      </c>
      <c r="S821" s="36">
        <v>0.91639999999999999</v>
      </c>
      <c r="T821" s="36">
        <v>0.82469999999999999</v>
      </c>
      <c r="U821" s="37">
        <v>0.87990000000000002</v>
      </c>
      <c r="V821" s="36">
        <f t="shared" si="24"/>
        <v>0</v>
      </c>
      <c r="W821" s="13">
        <f t="shared" si="25"/>
        <v>0</v>
      </c>
    </row>
    <row r="822" spans="1:23" x14ac:dyDescent="0.25">
      <c r="A822" s="45">
        <v>203901</v>
      </c>
      <c r="B822" s="13" t="s">
        <v>241</v>
      </c>
      <c r="C822" s="13" t="s">
        <v>1049</v>
      </c>
      <c r="D822" s="13">
        <v>44039.707499999997</v>
      </c>
      <c r="E822" s="13">
        <v>0</v>
      </c>
      <c r="F822" s="13">
        <v>446510175</v>
      </c>
      <c r="G822" s="34">
        <v>408798682</v>
      </c>
      <c r="H822" s="34">
        <v>413437500</v>
      </c>
      <c r="I822" s="35">
        <v>1.0999999999999999E-2</v>
      </c>
      <c r="J822" s="13">
        <v>0</v>
      </c>
      <c r="K822" s="13">
        <v>0</v>
      </c>
      <c r="L822" s="13">
        <v>0</v>
      </c>
      <c r="M822" s="13">
        <v>1.0999999999999999E-2</v>
      </c>
      <c r="N822" s="13">
        <v>0</v>
      </c>
      <c r="O822" s="13">
        <v>0</v>
      </c>
      <c r="P822" s="13">
        <v>451576922</v>
      </c>
      <c r="Q822" s="36">
        <v>0.93</v>
      </c>
      <c r="R822" s="36">
        <v>0.93</v>
      </c>
      <c r="S822" s="36">
        <v>0.91639999999999999</v>
      </c>
      <c r="T822" s="36">
        <v>0.82469999999999999</v>
      </c>
      <c r="U822" s="37">
        <v>0.91639999999999999</v>
      </c>
      <c r="V822" s="36">
        <f t="shared" si="24"/>
        <v>0</v>
      </c>
      <c r="W822" s="13">
        <f t="shared" si="25"/>
        <v>0</v>
      </c>
    </row>
    <row r="823" spans="1:23" x14ac:dyDescent="0.25">
      <c r="A823" s="45">
        <v>203902</v>
      </c>
      <c r="B823" s="13" t="s">
        <v>240</v>
      </c>
      <c r="C823" s="13" t="s">
        <v>1049</v>
      </c>
      <c r="D823" s="13">
        <v>44043.305833333332</v>
      </c>
      <c r="E823" s="13">
        <v>0</v>
      </c>
      <c r="F823" s="13">
        <v>696358043</v>
      </c>
      <c r="G823" s="34">
        <v>685794268</v>
      </c>
      <c r="H823" s="34">
        <v>593340950</v>
      </c>
      <c r="I823" s="35">
        <v>-0.13500000000000001</v>
      </c>
      <c r="J823" s="13">
        <v>0</v>
      </c>
      <c r="K823" s="13">
        <v>0</v>
      </c>
      <c r="L823" s="13">
        <v>0</v>
      </c>
      <c r="M823" s="13">
        <v>-0.13500000000000001</v>
      </c>
      <c r="N823" s="13">
        <v>0</v>
      </c>
      <c r="O823" s="13">
        <v>0</v>
      </c>
      <c r="P823" s="13">
        <v>602480601</v>
      </c>
      <c r="Q823" s="36">
        <v>0.93</v>
      </c>
      <c r="R823" s="36">
        <v>0.93</v>
      </c>
      <c r="S823" s="36">
        <v>0.91639999999999999</v>
      </c>
      <c r="T823" s="36">
        <v>0.82469999999999999</v>
      </c>
      <c r="U823" s="37">
        <v>0.91639999999999999</v>
      </c>
      <c r="V823" s="36">
        <f t="shared" si="24"/>
        <v>0</v>
      </c>
      <c r="W823" s="13">
        <f t="shared" si="25"/>
        <v>0</v>
      </c>
    </row>
    <row r="824" spans="1:23" x14ac:dyDescent="0.25">
      <c r="A824" s="45">
        <v>204901</v>
      </c>
      <c r="B824" s="13" t="s">
        <v>239</v>
      </c>
      <c r="C824" s="13" t="s">
        <v>1049</v>
      </c>
      <c r="D824" s="13">
        <v>44041.719305555554</v>
      </c>
      <c r="E824" s="13">
        <v>0</v>
      </c>
      <c r="F824" s="13">
        <v>1380680069</v>
      </c>
      <c r="G824" s="34">
        <v>1453244045</v>
      </c>
      <c r="H824" s="34">
        <v>1576758095</v>
      </c>
      <c r="I824" s="35">
        <v>8.5000000000000006E-2</v>
      </c>
      <c r="J824" s="13">
        <v>0</v>
      </c>
      <c r="K824" s="13">
        <v>0</v>
      </c>
      <c r="L824" s="13">
        <v>0</v>
      </c>
      <c r="M824" s="13">
        <v>8.5000000000000006E-2</v>
      </c>
      <c r="N824" s="13">
        <v>0</v>
      </c>
      <c r="O824" s="13">
        <v>0</v>
      </c>
      <c r="P824" s="13">
        <v>1498026765</v>
      </c>
      <c r="Q824" s="36">
        <v>0.93</v>
      </c>
      <c r="R824" s="36">
        <v>0.87849999999999995</v>
      </c>
      <c r="S824" s="36">
        <v>0.91639999999999999</v>
      </c>
      <c r="T824" s="36">
        <v>0.82469999999999999</v>
      </c>
      <c r="U824" s="37">
        <v>0.87849999999999995</v>
      </c>
      <c r="V824" s="36">
        <f t="shared" si="24"/>
        <v>0</v>
      </c>
      <c r="W824" s="13">
        <f t="shared" si="25"/>
        <v>0</v>
      </c>
    </row>
    <row r="825" spans="1:23" x14ac:dyDescent="0.25">
      <c r="A825" s="45">
        <v>204904</v>
      </c>
      <c r="B825" s="13" t="s">
        <v>238</v>
      </c>
      <c r="C825" s="13" t="s">
        <v>1049</v>
      </c>
      <c r="D825" s="13">
        <v>44043.579641203702</v>
      </c>
      <c r="E825" s="13">
        <v>0</v>
      </c>
      <c r="F825" s="13">
        <v>474868655</v>
      </c>
      <c r="G825" s="34">
        <v>487598255</v>
      </c>
      <c r="H825" s="34">
        <v>519676054</v>
      </c>
      <c r="I825" s="35">
        <v>6.6000000000000003E-2</v>
      </c>
      <c r="J825" s="13">
        <v>0</v>
      </c>
      <c r="K825" s="13">
        <v>0</v>
      </c>
      <c r="L825" s="13">
        <v>0</v>
      </c>
      <c r="M825" s="13">
        <v>6.6000000000000003E-2</v>
      </c>
      <c r="N825" s="13">
        <v>0</v>
      </c>
      <c r="O825" s="13">
        <v>0</v>
      </c>
      <c r="P825" s="13">
        <v>506109007</v>
      </c>
      <c r="Q825" s="36">
        <v>0.93</v>
      </c>
      <c r="R825" s="36">
        <v>0.89439999999999997</v>
      </c>
      <c r="S825" s="36">
        <v>0.91639999999999999</v>
      </c>
      <c r="T825" s="36">
        <v>0.82469999999999999</v>
      </c>
      <c r="U825" s="37">
        <v>0.89439999999999997</v>
      </c>
      <c r="V825" s="36">
        <f t="shared" si="24"/>
        <v>0</v>
      </c>
      <c r="W825" s="13">
        <f t="shared" si="25"/>
        <v>0</v>
      </c>
    </row>
    <row r="826" spans="1:23" x14ac:dyDescent="0.25">
      <c r="A826" s="45">
        <v>205901</v>
      </c>
      <c r="B826" s="13" t="s">
        <v>237</v>
      </c>
      <c r="C826" s="13" t="s">
        <v>1049</v>
      </c>
      <c r="D826" s="13">
        <v>44044.749560185184</v>
      </c>
      <c r="E826" s="13">
        <v>0</v>
      </c>
      <c r="F826" s="13">
        <v>776001334</v>
      </c>
      <c r="G826" s="34">
        <v>819541895</v>
      </c>
      <c r="H826" s="34">
        <v>841184908</v>
      </c>
      <c r="I826" s="35">
        <v>2.5999999999999999E-2</v>
      </c>
      <c r="J826" s="13">
        <v>0</v>
      </c>
      <c r="K826" s="13">
        <v>0</v>
      </c>
      <c r="L826" s="13">
        <v>0</v>
      </c>
      <c r="M826" s="13">
        <v>2.5999999999999999E-2</v>
      </c>
      <c r="N826" s="13">
        <v>0</v>
      </c>
      <c r="O826" s="13">
        <v>0</v>
      </c>
      <c r="P826" s="13">
        <v>796494499</v>
      </c>
      <c r="Q826" s="36">
        <v>0.93</v>
      </c>
      <c r="R826" s="36">
        <v>0.92869999999999997</v>
      </c>
      <c r="S826" s="36">
        <v>0.91639999999999999</v>
      </c>
      <c r="T826" s="36">
        <v>0.82469999999999999</v>
      </c>
      <c r="U826" s="37">
        <v>0.91639999999999999</v>
      </c>
      <c r="V826" s="36">
        <f t="shared" si="24"/>
        <v>0</v>
      </c>
      <c r="W826" s="13">
        <f t="shared" si="25"/>
        <v>0</v>
      </c>
    </row>
    <row r="827" spans="1:23" x14ac:dyDescent="0.25">
      <c r="A827" s="45">
        <v>205903</v>
      </c>
      <c r="B827" s="13" t="s">
        <v>235</v>
      </c>
      <c r="C827" s="13" t="s">
        <v>1049</v>
      </c>
      <c r="D827" s="13">
        <v>44043.305833333332</v>
      </c>
      <c r="E827" s="13">
        <v>0</v>
      </c>
      <c r="F827" s="13">
        <v>2058744894</v>
      </c>
      <c r="G827" s="34">
        <v>3459694442</v>
      </c>
      <c r="H827" s="34">
        <v>3612658522</v>
      </c>
      <c r="I827" s="35">
        <v>4.3999999999999997E-2</v>
      </c>
      <c r="J827" s="13">
        <v>0</v>
      </c>
      <c r="K827" s="13">
        <v>0</v>
      </c>
      <c r="L827" s="13">
        <v>0</v>
      </c>
      <c r="M827" s="13">
        <v>4.3999999999999997E-2</v>
      </c>
      <c r="N827" s="13">
        <v>0</v>
      </c>
      <c r="O827" s="13">
        <v>0</v>
      </c>
      <c r="P827" s="13">
        <v>2149768545</v>
      </c>
      <c r="Q827" s="36">
        <v>0.93</v>
      </c>
      <c r="R827" s="36">
        <v>0.91279999999999994</v>
      </c>
      <c r="S827" s="36">
        <v>0.91639999999999999</v>
      </c>
      <c r="T827" s="36">
        <v>0.82469999999999999</v>
      </c>
      <c r="U827" s="37">
        <v>0.91279999999999994</v>
      </c>
      <c r="V827" s="36">
        <f t="shared" si="24"/>
        <v>0</v>
      </c>
      <c r="W827" s="13">
        <f t="shared" si="25"/>
        <v>0</v>
      </c>
    </row>
    <row r="828" spans="1:23" x14ac:dyDescent="0.25">
      <c r="A828" s="45">
        <v>206901</v>
      </c>
      <c r="B828" s="13" t="s">
        <v>230</v>
      </c>
      <c r="C828" s="13" t="s">
        <v>1049</v>
      </c>
      <c r="D828" s="13">
        <v>44039.707499999997</v>
      </c>
      <c r="E828" s="13">
        <v>0</v>
      </c>
      <c r="F828" s="13">
        <v>318963460</v>
      </c>
      <c r="G828" s="34">
        <v>331804250</v>
      </c>
      <c r="H828" s="34">
        <v>344892846</v>
      </c>
      <c r="I828" s="35">
        <v>3.9E-2</v>
      </c>
      <c r="J828" s="13">
        <v>0</v>
      </c>
      <c r="K828" s="13">
        <v>0</v>
      </c>
      <c r="L828" s="13">
        <v>0</v>
      </c>
      <c r="M828" s="13">
        <v>3.9E-2</v>
      </c>
      <c r="N828" s="13">
        <v>0</v>
      </c>
      <c r="O828" s="13">
        <v>0</v>
      </c>
      <c r="P828" s="13">
        <v>331545529</v>
      </c>
      <c r="Q828" s="36">
        <v>0.93</v>
      </c>
      <c r="R828" s="36">
        <v>0.91700000000000004</v>
      </c>
      <c r="S828" s="36">
        <v>0.91639999999999999</v>
      </c>
      <c r="T828" s="36">
        <v>0.82469999999999999</v>
      </c>
      <c r="U828" s="37">
        <v>0.91639999999999999</v>
      </c>
      <c r="V828" s="36">
        <f t="shared" si="24"/>
        <v>0</v>
      </c>
      <c r="W828" s="13">
        <f t="shared" si="25"/>
        <v>0</v>
      </c>
    </row>
    <row r="829" spans="1:23" x14ac:dyDescent="0.25">
      <c r="A829" s="45">
        <v>206902</v>
      </c>
      <c r="B829" s="13" t="s">
        <v>229</v>
      </c>
      <c r="C829" s="13" t="s">
        <v>1049</v>
      </c>
      <c r="D829" s="13">
        <v>44041.719305555554</v>
      </c>
      <c r="E829" s="13">
        <v>0</v>
      </c>
      <c r="F829" s="13">
        <v>92972026</v>
      </c>
      <c r="G829" s="34">
        <v>98338330</v>
      </c>
      <c r="H829" s="34">
        <v>101186235</v>
      </c>
      <c r="I829" s="35">
        <v>2.9000000000000001E-2</v>
      </c>
      <c r="J829" s="13">
        <v>0</v>
      </c>
      <c r="K829" s="13">
        <v>0</v>
      </c>
      <c r="L829" s="13">
        <v>0</v>
      </c>
      <c r="M829" s="13">
        <v>2.9000000000000001E-2</v>
      </c>
      <c r="N829" s="13">
        <v>0</v>
      </c>
      <c r="O829" s="13">
        <v>0</v>
      </c>
      <c r="P829" s="13">
        <v>95664521</v>
      </c>
      <c r="Q829" s="36">
        <v>0.93</v>
      </c>
      <c r="R829" s="36">
        <v>0.9264</v>
      </c>
      <c r="S829" s="36">
        <v>0.91639999999999999</v>
      </c>
      <c r="T829" s="36">
        <v>0.82469999999999999</v>
      </c>
      <c r="U829" s="37">
        <v>0.91639999999999999</v>
      </c>
      <c r="V829" s="36">
        <f t="shared" si="24"/>
        <v>0</v>
      </c>
      <c r="W829" s="13">
        <f t="shared" si="25"/>
        <v>0</v>
      </c>
    </row>
    <row r="830" spans="1:23" x14ac:dyDescent="0.25">
      <c r="A830" s="45">
        <v>206903</v>
      </c>
      <c r="B830" s="13" t="s">
        <v>228</v>
      </c>
      <c r="C830" s="13" t="s">
        <v>1049</v>
      </c>
      <c r="D830" s="13">
        <v>44039.359756944446</v>
      </c>
      <c r="E830" s="13">
        <v>0</v>
      </c>
      <c r="F830" s="13">
        <v>67439709</v>
      </c>
      <c r="G830" s="34">
        <v>69342950</v>
      </c>
      <c r="H830" s="34">
        <v>74129983</v>
      </c>
      <c r="I830" s="35">
        <v>6.9000000000000006E-2</v>
      </c>
      <c r="J830" s="13">
        <v>0</v>
      </c>
      <c r="K830" s="13">
        <v>0</v>
      </c>
      <c r="L830" s="13">
        <v>0</v>
      </c>
      <c r="M830" s="13">
        <v>6.9000000000000006E-2</v>
      </c>
      <c r="N830" s="13">
        <v>0</v>
      </c>
      <c r="O830" s="13">
        <v>0</v>
      </c>
      <c r="P830" s="13">
        <v>72095353</v>
      </c>
      <c r="Q830" s="36">
        <v>0.93</v>
      </c>
      <c r="R830" s="36">
        <v>0.89159999999999995</v>
      </c>
      <c r="S830" s="36">
        <v>0.91639999999999999</v>
      </c>
      <c r="T830" s="36">
        <v>0.82469999999999999</v>
      </c>
      <c r="U830" s="37">
        <v>0.89159999999999995</v>
      </c>
      <c r="V830" s="36">
        <f t="shared" si="24"/>
        <v>0</v>
      </c>
      <c r="W830" s="13">
        <f t="shared" si="25"/>
        <v>0</v>
      </c>
    </row>
    <row r="831" spans="1:23" x14ac:dyDescent="0.25">
      <c r="A831" s="45">
        <v>207901</v>
      </c>
      <c r="B831" s="13" t="s">
        <v>227</v>
      </c>
      <c r="C831" s="13" t="s">
        <v>1049</v>
      </c>
      <c r="D831" s="13">
        <v>44041.719305555554</v>
      </c>
      <c r="E831" s="13">
        <v>7668556</v>
      </c>
      <c r="F831" s="13">
        <v>291032867</v>
      </c>
      <c r="G831" s="34">
        <v>289105980</v>
      </c>
      <c r="H831" s="34">
        <v>274920805</v>
      </c>
      <c r="I831" s="35">
        <v>-4.9000000000000002E-2</v>
      </c>
      <c r="J831" s="13">
        <v>4262710</v>
      </c>
      <c r="K831" s="13">
        <v>0</v>
      </c>
      <c r="L831" s="13">
        <v>4262710</v>
      </c>
      <c r="M831" s="13">
        <v>-6.3E-2</v>
      </c>
      <c r="N831" s="13">
        <v>8190408</v>
      </c>
      <c r="O831" s="13">
        <v>521852</v>
      </c>
      <c r="P831" s="13">
        <v>277651263</v>
      </c>
      <c r="Q831" s="36">
        <v>0.93</v>
      </c>
      <c r="R831" s="36">
        <v>0.93</v>
      </c>
      <c r="S831" s="36">
        <v>0.91639999999999999</v>
      </c>
      <c r="T831" s="36">
        <v>0.82469999999999999</v>
      </c>
      <c r="U831" s="37">
        <v>0.91639999999999999</v>
      </c>
      <c r="V831" s="36">
        <f t="shared" si="24"/>
        <v>0</v>
      </c>
      <c r="W831" s="13">
        <f t="shared" si="25"/>
        <v>0</v>
      </c>
    </row>
    <row r="832" spans="1:23" x14ac:dyDescent="0.25">
      <c r="A832" s="45">
        <v>208901</v>
      </c>
      <c r="B832" s="13" t="s">
        <v>226</v>
      </c>
      <c r="C832" s="13" t="s">
        <v>1049</v>
      </c>
      <c r="D832" s="13">
        <v>44043.305833333332</v>
      </c>
      <c r="E832" s="13">
        <v>0</v>
      </c>
      <c r="F832" s="13">
        <v>296968706</v>
      </c>
      <c r="G832" s="34">
        <v>299389065</v>
      </c>
      <c r="H832" s="34">
        <v>277942637</v>
      </c>
      <c r="I832" s="35">
        <v>-7.1999999999999995E-2</v>
      </c>
      <c r="J832" s="13">
        <v>0</v>
      </c>
      <c r="K832" s="13">
        <v>0</v>
      </c>
      <c r="L832" s="13">
        <v>0</v>
      </c>
      <c r="M832" s="13">
        <v>-7.1999999999999995E-2</v>
      </c>
      <c r="N832" s="13">
        <v>0</v>
      </c>
      <c r="O832" s="13">
        <v>0</v>
      </c>
      <c r="P832" s="13">
        <v>275695658</v>
      </c>
      <c r="Q832" s="36">
        <v>0.93</v>
      </c>
      <c r="R832" s="36">
        <v>0.93</v>
      </c>
      <c r="S832" s="36">
        <v>0.91639999999999999</v>
      </c>
      <c r="T832" s="36">
        <v>0.82469999999999999</v>
      </c>
      <c r="U832" s="37">
        <v>0.91639999999999999</v>
      </c>
      <c r="V832" s="36">
        <f t="shared" si="24"/>
        <v>0</v>
      </c>
      <c r="W832" s="13">
        <f t="shared" si="25"/>
        <v>0</v>
      </c>
    </row>
    <row r="833" spans="1:23" x14ac:dyDescent="0.25">
      <c r="A833" s="45">
        <v>208902</v>
      </c>
      <c r="B833" s="13" t="s">
        <v>225</v>
      </c>
      <c r="C833" s="13" t="s">
        <v>1049</v>
      </c>
      <c r="D833" s="13">
        <v>44041.719305555554</v>
      </c>
      <c r="E833" s="13">
        <v>0</v>
      </c>
      <c r="F833" s="13">
        <v>2697337900</v>
      </c>
      <c r="G833" s="34">
        <v>2631922683</v>
      </c>
      <c r="H833" s="34">
        <v>2286861228</v>
      </c>
      <c r="I833" s="35">
        <v>-0.13100000000000001</v>
      </c>
      <c r="J833" s="13">
        <v>0</v>
      </c>
      <c r="K833" s="13">
        <v>0</v>
      </c>
      <c r="L833" s="13">
        <v>0</v>
      </c>
      <c r="M833" s="13">
        <v>-0.13100000000000001</v>
      </c>
      <c r="N833" s="13">
        <v>3686655</v>
      </c>
      <c r="O833" s="13">
        <v>3686655</v>
      </c>
      <c r="P833" s="13">
        <v>2347386758</v>
      </c>
      <c r="Q833" s="36">
        <v>0.93</v>
      </c>
      <c r="R833" s="36">
        <v>0.93</v>
      </c>
      <c r="S833" s="36">
        <v>0.91639999999999999</v>
      </c>
      <c r="T833" s="36">
        <v>0.82469999999999999</v>
      </c>
      <c r="U833" s="37">
        <v>0.91639999999999999</v>
      </c>
      <c r="V833" s="36">
        <f t="shared" si="24"/>
        <v>0</v>
      </c>
      <c r="W833" s="13">
        <f t="shared" si="25"/>
        <v>0</v>
      </c>
    </row>
    <row r="834" spans="1:23" x14ac:dyDescent="0.25">
      <c r="A834" s="45">
        <v>208903</v>
      </c>
      <c r="B834" s="13" t="s">
        <v>224</v>
      </c>
      <c r="C834" s="13" t="s">
        <v>1049</v>
      </c>
      <c r="D834" s="13">
        <v>44041.719305555554</v>
      </c>
      <c r="E834" s="13">
        <v>0</v>
      </c>
      <c r="F834" s="13">
        <v>151440619</v>
      </c>
      <c r="G834" s="34">
        <v>153431808</v>
      </c>
      <c r="H834" s="34">
        <v>140093027</v>
      </c>
      <c r="I834" s="35">
        <v>-8.6999999999999994E-2</v>
      </c>
      <c r="J834" s="13">
        <v>0</v>
      </c>
      <c r="K834" s="13">
        <v>0</v>
      </c>
      <c r="L834" s="13">
        <v>0</v>
      </c>
      <c r="M834" s="13">
        <v>-8.6999999999999994E-2</v>
      </c>
      <c r="N834" s="13">
        <v>0</v>
      </c>
      <c r="O834" s="13">
        <v>0</v>
      </c>
      <c r="P834" s="13">
        <v>138274944</v>
      </c>
      <c r="Q834" s="36">
        <v>0.93</v>
      </c>
      <c r="R834" s="36">
        <v>0.93</v>
      </c>
      <c r="S834" s="36">
        <v>0.91639999999999999</v>
      </c>
      <c r="T834" s="36">
        <v>0.82469999999999999</v>
      </c>
      <c r="U834" s="37">
        <v>0.91639999999999999</v>
      </c>
      <c r="V834" s="36">
        <f t="shared" ref="V834:V897" si="26">MIN(R834,S834)-U834</f>
        <v>0</v>
      </c>
      <c r="W834" s="13">
        <f t="shared" ref="W834:W897" si="27">V834*(P834/100)</f>
        <v>0</v>
      </c>
    </row>
    <row r="835" spans="1:23" x14ac:dyDescent="0.25">
      <c r="A835" s="45">
        <v>209901</v>
      </c>
      <c r="B835" s="13" t="s">
        <v>223</v>
      </c>
      <c r="C835" s="13" t="s">
        <v>1049</v>
      </c>
      <c r="D835" s="13">
        <v>44043.407233796293</v>
      </c>
      <c r="E835" s="13">
        <v>0</v>
      </c>
      <c r="F835" s="13">
        <v>349445464</v>
      </c>
      <c r="G835" s="34">
        <v>355521225</v>
      </c>
      <c r="H835" s="34">
        <v>342357969</v>
      </c>
      <c r="I835" s="35">
        <v>-3.6999999999999998E-2</v>
      </c>
      <c r="J835" s="13">
        <v>0</v>
      </c>
      <c r="K835" s="13">
        <v>0</v>
      </c>
      <c r="L835" s="13">
        <v>0</v>
      </c>
      <c r="M835" s="13">
        <v>-3.6999999999999998E-2</v>
      </c>
      <c r="N835" s="13">
        <v>0</v>
      </c>
      <c r="O835" s="13">
        <v>0</v>
      </c>
      <c r="P835" s="13">
        <v>336507164</v>
      </c>
      <c r="Q835" s="36">
        <v>0.93</v>
      </c>
      <c r="R835" s="36">
        <v>0.93</v>
      </c>
      <c r="S835" s="36">
        <v>0.91639999999999999</v>
      </c>
      <c r="T835" s="36">
        <v>0.82469999999999999</v>
      </c>
      <c r="U835" s="37">
        <v>0.91639999999999999</v>
      </c>
      <c r="V835" s="36">
        <f t="shared" si="26"/>
        <v>0</v>
      </c>
      <c r="W835" s="13">
        <f t="shared" si="27"/>
        <v>0</v>
      </c>
    </row>
    <row r="836" spans="1:23" x14ac:dyDescent="0.25">
      <c r="A836" s="45">
        <v>210901</v>
      </c>
      <c r="B836" s="13" t="s">
        <v>221</v>
      </c>
      <c r="C836" s="13" t="s">
        <v>1049</v>
      </c>
      <c r="D836" s="13">
        <v>44036.564849537041</v>
      </c>
      <c r="E836" s="13">
        <v>37635094</v>
      </c>
      <c r="F836" s="13">
        <v>578460139</v>
      </c>
      <c r="G836" s="34">
        <v>536115353</v>
      </c>
      <c r="H836" s="34">
        <v>538363836</v>
      </c>
      <c r="I836" s="35">
        <v>4.0000000000000001E-3</v>
      </c>
      <c r="J836" s="13">
        <v>0</v>
      </c>
      <c r="K836" s="13">
        <v>0</v>
      </c>
      <c r="L836" s="13">
        <v>0</v>
      </c>
      <c r="M836" s="13">
        <v>4.0000000000000001E-3</v>
      </c>
      <c r="N836" s="13">
        <v>36716826</v>
      </c>
      <c r="O836" s="13">
        <v>-918268</v>
      </c>
      <c r="P836" s="13">
        <v>579810107</v>
      </c>
      <c r="Q836" s="36">
        <v>0.93</v>
      </c>
      <c r="R836" s="36">
        <v>0.93</v>
      </c>
      <c r="S836" s="36">
        <v>0.91639999999999999</v>
      </c>
      <c r="T836" s="36">
        <v>0.82469999999999999</v>
      </c>
      <c r="U836" s="37">
        <v>0.91639999999999999</v>
      </c>
      <c r="V836" s="36">
        <f t="shared" si="26"/>
        <v>0</v>
      </c>
      <c r="W836" s="13">
        <f t="shared" si="27"/>
        <v>0</v>
      </c>
    </row>
    <row r="837" spans="1:23" x14ac:dyDescent="0.25">
      <c r="A837" s="45">
        <v>210902</v>
      </c>
      <c r="B837" s="13" t="s">
        <v>220</v>
      </c>
      <c r="C837" s="13" t="s">
        <v>1049</v>
      </c>
      <c r="D837" s="13">
        <v>44041.719305555554</v>
      </c>
      <c r="E837" s="13">
        <v>14375252</v>
      </c>
      <c r="F837" s="13">
        <v>216633371</v>
      </c>
      <c r="G837" s="34">
        <v>201823405</v>
      </c>
      <c r="H837" s="34">
        <v>196747895</v>
      </c>
      <c r="I837" s="35">
        <v>-2.5000000000000001E-2</v>
      </c>
      <c r="J837" s="13">
        <v>0</v>
      </c>
      <c r="K837" s="13">
        <v>0</v>
      </c>
      <c r="L837" s="13">
        <v>0</v>
      </c>
      <c r="M837" s="13">
        <v>-2.5000000000000001E-2</v>
      </c>
      <c r="N837" s="13">
        <v>14830785</v>
      </c>
      <c r="O837" s="13">
        <v>455533</v>
      </c>
      <c r="P837" s="13">
        <v>212002462</v>
      </c>
      <c r="Q837" s="36">
        <v>0.93</v>
      </c>
      <c r="R837" s="36">
        <v>0.93</v>
      </c>
      <c r="S837" s="36">
        <v>0.91639999999999999</v>
      </c>
      <c r="T837" s="36">
        <v>0.82469999999999999</v>
      </c>
      <c r="U837" s="37">
        <v>0.91639999999999999</v>
      </c>
      <c r="V837" s="36">
        <f t="shared" si="26"/>
        <v>0</v>
      </c>
      <c r="W837" s="13">
        <f t="shared" si="27"/>
        <v>0</v>
      </c>
    </row>
    <row r="838" spans="1:23" x14ac:dyDescent="0.25">
      <c r="A838" s="45">
        <v>210903</v>
      </c>
      <c r="B838" s="13" t="s">
        <v>219</v>
      </c>
      <c r="C838" s="13" t="s">
        <v>1049</v>
      </c>
      <c r="D838" s="13">
        <v>44040.404618055552</v>
      </c>
      <c r="E838" s="13">
        <v>0</v>
      </c>
      <c r="F838" s="13">
        <v>283696378</v>
      </c>
      <c r="G838" s="34">
        <v>274506498</v>
      </c>
      <c r="H838" s="34">
        <v>249242339</v>
      </c>
      <c r="I838" s="35">
        <v>-9.1999999999999998E-2</v>
      </c>
      <c r="J838" s="13">
        <v>0</v>
      </c>
      <c r="K838" s="13">
        <v>0</v>
      </c>
      <c r="L838" s="13">
        <v>0</v>
      </c>
      <c r="M838" s="13">
        <v>-9.1999999999999998E-2</v>
      </c>
      <c r="N838" s="13">
        <v>0</v>
      </c>
      <c r="O838" s="13">
        <v>0</v>
      </c>
      <c r="P838" s="13">
        <v>257586430</v>
      </c>
      <c r="Q838" s="36">
        <v>0.93</v>
      </c>
      <c r="R838" s="36">
        <v>0.93</v>
      </c>
      <c r="S838" s="36">
        <v>0.91639999999999999</v>
      </c>
      <c r="T838" s="36">
        <v>0.82469999999999999</v>
      </c>
      <c r="U838" s="37">
        <v>0.91639999999999999</v>
      </c>
      <c r="V838" s="36">
        <f t="shared" si="26"/>
        <v>0</v>
      </c>
      <c r="W838" s="13">
        <f t="shared" si="27"/>
        <v>0</v>
      </c>
    </row>
    <row r="839" spans="1:23" x14ac:dyDescent="0.25">
      <c r="A839" s="45">
        <v>210904</v>
      </c>
      <c r="B839" s="13" t="s">
        <v>218</v>
      </c>
      <c r="C839" s="13" t="s">
        <v>1049</v>
      </c>
      <c r="D839" s="13">
        <v>44039.707499999997</v>
      </c>
      <c r="E839" s="13">
        <v>0</v>
      </c>
      <c r="F839" s="13">
        <v>120935859</v>
      </c>
      <c r="G839" s="34">
        <v>116715437</v>
      </c>
      <c r="H839" s="34">
        <v>118280390</v>
      </c>
      <c r="I839" s="35">
        <v>1.2999999999999999E-2</v>
      </c>
      <c r="J839" s="13">
        <v>0</v>
      </c>
      <c r="K839" s="13">
        <v>0</v>
      </c>
      <c r="L839" s="13">
        <v>0</v>
      </c>
      <c r="M839" s="13">
        <v>1.2999999999999999E-2</v>
      </c>
      <c r="N839" s="13">
        <v>0</v>
      </c>
      <c r="O839" s="13">
        <v>0</v>
      </c>
      <c r="P839" s="13">
        <v>122557401</v>
      </c>
      <c r="Q839" s="36">
        <v>0.93</v>
      </c>
      <c r="R839" s="36">
        <v>0.93</v>
      </c>
      <c r="S839" s="36">
        <v>0.91639999999999999</v>
      </c>
      <c r="T839" s="36">
        <v>0.82469999999999999</v>
      </c>
      <c r="U839" s="37">
        <v>0.91639999999999999</v>
      </c>
      <c r="V839" s="36">
        <f t="shared" si="26"/>
        <v>0</v>
      </c>
      <c r="W839" s="13">
        <f t="shared" si="27"/>
        <v>0</v>
      </c>
    </row>
    <row r="840" spans="1:23" x14ac:dyDescent="0.25">
      <c r="A840" s="45">
        <v>210905</v>
      </c>
      <c r="B840" s="13" t="s">
        <v>217</v>
      </c>
      <c r="C840" s="13" t="s">
        <v>1049</v>
      </c>
      <c r="D840" s="13">
        <v>44040.735763888886</v>
      </c>
      <c r="E840" s="13">
        <v>12828204</v>
      </c>
      <c r="F840" s="13">
        <v>144239651</v>
      </c>
      <c r="G840" s="34">
        <v>142635484</v>
      </c>
      <c r="H840" s="34">
        <v>144029028</v>
      </c>
      <c r="I840" s="35">
        <v>0.01</v>
      </c>
      <c r="J840" s="13">
        <v>0</v>
      </c>
      <c r="K840" s="13">
        <v>0</v>
      </c>
      <c r="L840" s="13">
        <v>0</v>
      </c>
      <c r="M840" s="13">
        <v>0.01</v>
      </c>
      <c r="N840" s="13">
        <v>12845414</v>
      </c>
      <c r="O840" s="13">
        <v>17210</v>
      </c>
      <c r="P840" s="13">
        <v>145540747</v>
      </c>
      <c r="Q840" s="36">
        <v>0.93</v>
      </c>
      <c r="R840" s="36">
        <v>0.93</v>
      </c>
      <c r="S840" s="36">
        <v>0.91639999999999999</v>
      </c>
      <c r="T840" s="36">
        <v>0.82469999999999999</v>
      </c>
      <c r="U840" s="37">
        <v>0.91639999999999999</v>
      </c>
      <c r="V840" s="36">
        <f t="shared" si="26"/>
        <v>0</v>
      </c>
      <c r="W840" s="13">
        <f t="shared" si="27"/>
        <v>0</v>
      </c>
    </row>
    <row r="841" spans="1:23" x14ac:dyDescent="0.25">
      <c r="A841" s="45">
        <v>211901</v>
      </c>
      <c r="B841" s="13" t="s">
        <v>215</v>
      </c>
      <c r="C841" s="13" t="s">
        <v>1049</v>
      </c>
      <c r="D841" s="13">
        <v>44040.735763888886</v>
      </c>
      <c r="E841" s="13">
        <v>0</v>
      </c>
      <c r="F841" s="13">
        <v>93557467</v>
      </c>
      <c r="G841" s="34">
        <v>94618628</v>
      </c>
      <c r="H841" s="34">
        <v>84060122</v>
      </c>
      <c r="I841" s="35">
        <v>-0.112</v>
      </c>
      <c r="J841" s="13">
        <v>0</v>
      </c>
      <c r="K841" s="13">
        <v>0</v>
      </c>
      <c r="L841" s="13">
        <v>0</v>
      </c>
      <c r="M841" s="13">
        <v>-0.112</v>
      </c>
      <c r="N841" s="13">
        <v>0</v>
      </c>
      <c r="O841" s="13">
        <v>0</v>
      </c>
      <c r="P841" s="13">
        <v>83117376</v>
      </c>
      <c r="Q841" s="36">
        <v>0.93</v>
      </c>
      <c r="R841" s="36">
        <v>0.93</v>
      </c>
      <c r="S841" s="36">
        <v>0.91639999999999999</v>
      </c>
      <c r="T841" s="36">
        <v>0.82469999999999999</v>
      </c>
      <c r="U841" s="37">
        <v>0.91639999999999999</v>
      </c>
      <c r="V841" s="36">
        <f t="shared" si="26"/>
        <v>0</v>
      </c>
      <c r="W841" s="13">
        <f t="shared" si="27"/>
        <v>0</v>
      </c>
    </row>
    <row r="842" spans="1:23" x14ac:dyDescent="0.25">
      <c r="A842" s="45">
        <v>211902</v>
      </c>
      <c r="B842" s="13" t="s">
        <v>214</v>
      </c>
      <c r="C842" s="13" t="s">
        <v>1049</v>
      </c>
      <c r="D842" s="13">
        <v>44040.404618055552</v>
      </c>
      <c r="E842" s="13">
        <v>0</v>
      </c>
      <c r="F842" s="13">
        <v>421717192</v>
      </c>
      <c r="G842" s="34">
        <v>426419187</v>
      </c>
      <c r="H842" s="34">
        <v>408456417</v>
      </c>
      <c r="I842" s="35">
        <v>-4.2000000000000003E-2</v>
      </c>
      <c r="J842" s="13">
        <v>0</v>
      </c>
      <c r="K842" s="13">
        <v>0</v>
      </c>
      <c r="L842" s="13">
        <v>0</v>
      </c>
      <c r="M842" s="13">
        <v>-4.2000000000000003E-2</v>
      </c>
      <c r="N842" s="13">
        <v>0</v>
      </c>
      <c r="O842" s="13">
        <v>0</v>
      </c>
      <c r="P842" s="13">
        <v>403952492</v>
      </c>
      <c r="Q842" s="36">
        <v>0.93</v>
      </c>
      <c r="R842" s="36">
        <v>0.93</v>
      </c>
      <c r="S842" s="36">
        <v>0.91639999999999999</v>
      </c>
      <c r="T842" s="36">
        <v>0.82469999999999999</v>
      </c>
      <c r="U842" s="37">
        <v>0.91639999999999999</v>
      </c>
      <c r="V842" s="36">
        <f t="shared" si="26"/>
        <v>0</v>
      </c>
      <c r="W842" s="13">
        <f t="shared" si="27"/>
        <v>0</v>
      </c>
    </row>
    <row r="843" spans="1:23" x14ac:dyDescent="0.25">
      <c r="A843" s="45">
        <v>212901</v>
      </c>
      <c r="B843" s="13" t="s">
        <v>213</v>
      </c>
      <c r="C843" s="13" t="s">
        <v>1049</v>
      </c>
      <c r="D843" s="13">
        <v>44039.707499999997</v>
      </c>
      <c r="E843" s="13">
        <v>52208884</v>
      </c>
      <c r="F843" s="13">
        <v>415162917</v>
      </c>
      <c r="G843" s="34">
        <v>377157099</v>
      </c>
      <c r="H843" s="34">
        <v>390677130</v>
      </c>
      <c r="I843" s="35">
        <v>3.5999999999999997E-2</v>
      </c>
      <c r="J843" s="13">
        <v>0</v>
      </c>
      <c r="K843" s="13">
        <v>0</v>
      </c>
      <c r="L843" s="13">
        <v>0</v>
      </c>
      <c r="M843" s="13">
        <v>3.5999999999999997E-2</v>
      </c>
      <c r="N843" s="13">
        <v>56791970</v>
      </c>
      <c r="O843" s="13">
        <v>4583086</v>
      </c>
      <c r="P843" s="13">
        <v>432756894</v>
      </c>
      <c r="Q843" s="36">
        <v>0.93</v>
      </c>
      <c r="R843" s="36">
        <v>0.91439999999999999</v>
      </c>
      <c r="S843" s="36">
        <v>0.91639999999999999</v>
      </c>
      <c r="T843" s="36">
        <v>0.82469999999999999</v>
      </c>
      <c r="U843" s="37">
        <v>0.91439999999999999</v>
      </c>
      <c r="V843" s="36">
        <f t="shared" si="26"/>
        <v>0</v>
      </c>
      <c r="W843" s="13">
        <f t="shared" si="27"/>
        <v>0</v>
      </c>
    </row>
    <row r="844" spans="1:23" x14ac:dyDescent="0.25">
      <c r="A844" s="45">
        <v>212902</v>
      </c>
      <c r="B844" s="13" t="s">
        <v>212</v>
      </c>
      <c r="C844" s="13" t="s">
        <v>1049</v>
      </c>
      <c r="D844" s="13">
        <v>44043.305833333332</v>
      </c>
      <c r="E844" s="13">
        <v>0</v>
      </c>
      <c r="F844" s="13">
        <v>1171716471</v>
      </c>
      <c r="G844" s="34">
        <v>1206944296</v>
      </c>
      <c r="H844" s="34">
        <v>1329523232</v>
      </c>
      <c r="I844" s="35">
        <v>0.10199999999999999</v>
      </c>
      <c r="J844" s="13">
        <v>0</v>
      </c>
      <c r="K844" s="13">
        <v>0</v>
      </c>
      <c r="L844" s="13">
        <v>0</v>
      </c>
      <c r="M844" s="13">
        <v>0.10199999999999999</v>
      </c>
      <c r="N844" s="13">
        <v>0</v>
      </c>
      <c r="O844" s="13">
        <v>0</v>
      </c>
      <c r="P844" s="13">
        <v>1290717620</v>
      </c>
      <c r="Q844" s="36">
        <v>0.93</v>
      </c>
      <c r="R844" s="36">
        <v>0.86529999999999996</v>
      </c>
      <c r="S844" s="36">
        <v>0.91639999999999999</v>
      </c>
      <c r="T844" s="36">
        <v>0.82469999999999999</v>
      </c>
      <c r="U844" s="37">
        <v>0.86529999999999996</v>
      </c>
      <c r="V844" s="36">
        <f t="shared" si="26"/>
        <v>0</v>
      </c>
      <c r="W844" s="13">
        <f t="shared" si="27"/>
        <v>0</v>
      </c>
    </row>
    <row r="845" spans="1:23" x14ac:dyDescent="0.25">
      <c r="A845" s="45">
        <v>212903</v>
      </c>
      <c r="B845" s="13" t="s">
        <v>211</v>
      </c>
      <c r="C845" s="13" t="s">
        <v>1049</v>
      </c>
      <c r="D845" s="13">
        <v>44041.719305555554</v>
      </c>
      <c r="E845" s="13">
        <v>0</v>
      </c>
      <c r="F845" s="13">
        <v>1629844683</v>
      </c>
      <c r="G845" s="34">
        <v>1305407203</v>
      </c>
      <c r="H845" s="34">
        <v>1467381644</v>
      </c>
      <c r="I845" s="35">
        <v>0.124</v>
      </c>
      <c r="J845" s="13">
        <v>0</v>
      </c>
      <c r="K845" s="13">
        <v>0</v>
      </c>
      <c r="L845" s="13">
        <v>0</v>
      </c>
      <c r="M845" s="13">
        <v>0.124</v>
      </c>
      <c r="N845" s="13">
        <v>0</v>
      </c>
      <c r="O845" s="13">
        <v>0</v>
      </c>
      <c r="P845" s="13">
        <v>1832075206</v>
      </c>
      <c r="Q845" s="36">
        <v>0.93</v>
      </c>
      <c r="R845" s="36">
        <v>0.84799999999999998</v>
      </c>
      <c r="S845" s="36">
        <v>0.91639999999999999</v>
      </c>
      <c r="T845" s="36">
        <v>0.82469999999999999</v>
      </c>
      <c r="U845" s="37">
        <v>0.84799999999999998</v>
      </c>
      <c r="V845" s="36">
        <f t="shared" si="26"/>
        <v>0</v>
      </c>
      <c r="W845" s="13">
        <f t="shared" si="27"/>
        <v>0</v>
      </c>
    </row>
    <row r="846" spans="1:23" x14ac:dyDescent="0.25">
      <c r="A846" s="45">
        <v>212904</v>
      </c>
      <c r="B846" s="13" t="s">
        <v>210</v>
      </c>
      <c r="C846" s="13" t="s">
        <v>1049</v>
      </c>
      <c r="D846" s="13">
        <v>44039.707499999997</v>
      </c>
      <c r="E846" s="13">
        <v>0</v>
      </c>
      <c r="F846" s="13">
        <v>431959378</v>
      </c>
      <c r="G846" s="34">
        <v>431965883</v>
      </c>
      <c r="H846" s="34">
        <v>433909099</v>
      </c>
      <c r="I846" s="35">
        <v>4.0000000000000001E-3</v>
      </c>
      <c r="J846" s="13">
        <v>0</v>
      </c>
      <c r="K846" s="13">
        <v>0</v>
      </c>
      <c r="L846" s="13">
        <v>0</v>
      </c>
      <c r="M846" s="13">
        <v>4.0000000000000001E-3</v>
      </c>
      <c r="N846" s="13">
        <v>0</v>
      </c>
      <c r="O846" s="13">
        <v>0</v>
      </c>
      <c r="P846" s="13">
        <v>433902565</v>
      </c>
      <c r="Q846" s="36">
        <v>0.93</v>
      </c>
      <c r="R846" s="36">
        <v>0.93</v>
      </c>
      <c r="S846" s="36">
        <v>0.91639999999999999</v>
      </c>
      <c r="T846" s="36">
        <v>0.82469999999999999</v>
      </c>
      <c r="U846" s="37">
        <v>0.91639999999999999</v>
      </c>
      <c r="V846" s="36">
        <f t="shared" si="26"/>
        <v>0</v>
      </c>
      <c r="W846" s="13">
        <f t="shared" si="27"/>
        <v>0</v>
      </c>
    </row>
    <row r="847" spans="1:23" x14ac:dyDescent="0.25">
      <c r="A847" s="45">
        <v>212905</v>
      </c>
      <c r="B847" s="13" t="s">
        <v>209</v>
      </c>
      <c r="C847" s="13" t="s">
        <v>1049</v>
      </c>
      <c r="D847" s="13">
        <v>44036.564849537041</v>
      </c>
      <c r="E847" s="13">
        <v>0</v>
      </c>
      <c r="F847" s="13">
        <v>9632488156</v>
      </c>
      <c r="G847" s="34">
        <v>8554709473</v>
      </c>
      <c r="H847" s="34">
        <v>8969894490</v>
      </c>
      <c r="I847" s="35">
        <v>4.9000000000000002E-2</v>
      </c>
      <c r="J847" s="13">
        <v>0</v>
      </c>
      <c r="K847" s="13">
        <v>0</v>
      </c>
      <c r="L847" s="13">
        <v>0</v>
      </c>
      <c r="M847" s="13">
        <v>4.9000000000000002E-2</v>
      </c>
      <c r="N847" s="13">
        <v>0</v>
      </c>
      <c r="O847" s="13">
        <v>0</v>
      </c>
      <c r="P847" s="13">
        <v>10099980918</v>
      </c>
      <c r="Q847" s="36">
        <v>0.93</v>
      </c>
      <c r="R847" s="36">
        <v>0.90910000000000002</v>
      </c>
      <c r="S847" s="36">
        <v>0.91639999999999999</v>
      </c>
      <c r="T847" s="36">
        <v>0.82469999999999999</v>
      </c>
      <c r="U847" s="37">
        <v>0.90910000000000002</v>
      </c>
      <c r="V847" s="36">
        <f t="shared" si="26"/>
        <v>0</v>
      </c>
      <c r="W847" s="13">
        <f t="shared" si="27"/>
        <v>0</v>
      </c>
    </row>
    <row r="848" spans="1:23" x14ac:dyDescent="0.25">
      <c r="A848" s="45">
        <v>212906</v>
      </c>
      <c r="B848" s="13" t="s">
        <v>208</v>
      </c>
      <c r="C848" s="13" t="s">
        <v>1049</v>
      </c>
      <c r="D848" s="13">
        <v>44040.404618055552</v>
      </c>
      <c r="E848" s="13">
        <v>0</v>
      </c>
      <c r="F848" s="13">
        <v>2241078414</v>
      </c>
      <c r="G848" s="34">
        <v>1906006039</v>
      </c>
      <c r="H848" s="34">
        <v>2026365599</v>
      </c>
      <c r="I848" s="35">
        <v>6.3E-2</v>
      </c>
      <c r="J848" s="13">
        <v>0</v>
      </c>
      <c r="K848" s="13">
        <v>0</v>
      </c>
      <c r="L848" s="13">
        <v>0</v>
      </c>
      <c r="M848" s="13">
        <v>6.3E-2</v>
      </c>
      <c r="N848" s="13">
        <v>0</v>
      </c>
      <c r="O848" s="13">
        <v>0</v>
      </c>
      <c r="P848" s="13">
        <v>2382596964</v>
      </c>
      <c r="Q848" s="36">
        <v>0.93</v>
      </c>
      <c r="R848" s="36">
        <v>0.89659999999999995</v>
      </c>
      <c r="S848" s="36">
        <v>0.91639999999999999</v>
      </c>
      <c r="T848" s="36">
        <v>0.82469999999999999</v>
      </c>
      <c r="U848" s="37">
        <v>0.89659999999999995</v>
      </c>
      <c r="V848" s="36">
        <f t="shared" si="26"/>
        <v>0</v>
      </c>
      <c r="W848" s="13">
        <f t="shared" si="27"/>
        <v>0</v>
      </c>
    </row>
    <row r="849" spans="1:23" x14ac:dyDescent="0.25">
      <c r="A849" s="45">
        <v>212909</v>
      </c>
      <c r="B849" s="13" t="s">
        <v>167</v>
      </c>
      <c r="C849" s="13" t="s">
        <v>1049</v>
      </c>
      <c r="D849" s="13">
        <v>44043.305833333332</v>
      </c>
      <c r="E849" s="13">
        <v>0</v>
      </c>
      <c r="F849" s="13">
        <v>1430520898</v>
      </c>
      <c r="G849" s="34">
        <v>1160662478</v>
      </c>
      <c r="H849" s="34">
        <v>1252739438</v>
      </c>
      <c r="I849" s="35">
        <v>7.9000000000000001E-2</v>
      </c>
      <c r="J849" s="13">
        <v>0</v>
      </c>
      <c r="K849" s="13">
        <v>0</v>
      </c>
      <c r="L849" s="13">
        <v>0</v>
      </c>
      <c r="M849" s="13">
        <v>7.9000000000000001E-2</v>
      </c>
      <c r="N849" s="13">
        <v>0</v>
      </c>
      <c r="O849" s="13">
        <v>0</v>
      </c>
      <c r="P849" s="13">
        <v>1544006100</v>
      </c>
      <c r="Q849" s="36">
        <v>0.93</v>
      </c>
      <c r="R849" s="36">
        <v>0.8831</v>
      </c>
      <c r="S849" s="36">
        <v>0.91639999999999999</v>
      </c>
      <c r="T849" s="36">
        <v>0.82469999999999999</v>
      </c>
      <c r="U849" s="37">
        <v>0.8831</v>
      </c>
      <c r="V849" s="36">
        <f t="shared" si="26"/>
        <v>0</v>
      </c>
      <c r="W849" s="13">
        <f t="shared" si="27"/>
        <v>0</v>
      </c>
    </row>
    <row r="850" spans="1:23" x14ac:dyDescent="0.25">
      <c r="A850" s="45">
        <v>212910</v>
      </c>
      <c r="B850" s="13" t="s">
        <v>207</v>
      </c>
      <c r="C850" s="13" t="s">
        <v>1049</v>
      </c>
      <c r="D850" s="13">
        <v>44040.735763888886</v>
      </c>
      <c r="E850" s="13">
        <v>0</v>
      </c>
      <c r="F850" s="13">
        <v>646717018</v>
      </c>
      <c r="G850" s="34">
        <v>583937822</v>
      </c>
      <c r="H850" s="34">
        <v>628777257</v>
      </c>
      <c r="I850" s="35">
        <v>7.6999999999999999E-2</v>
      </c>
      <c r="J850" s="13">
        <v>0</v>
      </c>
      <c r="K850" s="13">
        <v>0</v>
      </c>
      <c r="L850" s="13">
        <v>0</v>
      </c>
      <c r="M850" s="13">
        <v>7.6999999999999999E-2</v>
      </c>
      <c r="N850" s="13">
        <v>0</v>
      </c>
      <c r="O850" s="13">
        <v>0</v>
      </c>
      <c r="P850" s="13">
        <v>696377144</v>
      </c>
      <c r="Q850" s="36">
        <v>0.93</v>
      </c>
      <c r="R850" s="36">
        <v>0.88519999999999999</v>
      </c>
      <c r="S850" s="36">
        <v>0.91639999999999999</v>
      </c>
      <c r="T850" s="36">
        <v>0.82469999999999999</v>
      </c>
      <c r="U850" s="37">
        <v>0.88519999999999999</v>
      </c>
      <c r="V850" s="36">
        <f t="shared" si="26"/>
        <v>0</v>
      </c>
      <c r="W850" s="13">
        <f t="shared" si="27"/>
        <v>0</v>
      </c>
    </row>
    <row r="851" spans="1:23" x14ac:dyDescent="0.25">
      <c r="A851" s="45">
        <v>214901</v>
      </c>
      <c r="B851" s="13" t="s">
        <v>205</v>
      </c>
      <c r="C851" s="13" t="s">
        <v>1049</v>
      </c>
      <c r="D851" s="13">
        <v>44040.735763888886</v>
      </c>
      <c r="E851" s="13">
        <v>0</v>
      </c>
      <c r="F851" s="13">
        <v>1252957491</v>
      </c>
      <c r="G851" s="34">
        <v>1120002119</v>
      </c>
      <c r="H851" s="34">
        <v>1141413047</v>
      </c>
      <c r="I851" s="35">
        <v>1.9E-2</v>
      </c>
      <c r="J851" s="13">
        <v>0</v>
      </c>
      <c r="K851" s="13">
        <v>0</v>
      </c>
      <c r="L851" s="13">
        <v>0</v>
      </c>
      <c r="M851" s="13">
        <v>1.9E-2</v>
      </c>
      <c r="N851" s="13">
        <v>25052764</v>
      </c>
      <c r="O851" s="13">
        <v>25052764</v>
      </c>
      <c r="P851" s="13">
        <v>1301962873</v>
      </c>
      <c r="Q851" s="36">
        <v>0.93</v>
      </c>
      <c r="R851" s="36">
        <v>0.9173</v>
      </c>
      <c r="S851" s="36">
        <v>0.91639999999999999</v>
      </c>
      <c r="T851" s="36">
        <v>0.82469999999999999</v>
      </c>
      <c r="U851" s="37">
        <v>0.91639999999999999</v>
      </c>
      <c r="V851" s="36">
        <f t="shared" si="26"/>
        <v>0</v>
      </c>
      <c r="W851" s="13">
        <f t="shared" si="27"/>
        <v>0</v>
      </c>
    </row>
    <row r="852" spans="1:23" x14ac:dyDescent="0.25">
      <c r="A852" s="45">
        <v>214902</v>
      </c>
      <c r="B852" s="13" t="s">
        <v>204</v>
      </c>
      <c r="C852" s="13" t="s">
        <v>1049</v>
      </c>
      <c r="D852" s="13">
        <v>44041.719305555554</v>
      </c>
      <c r="E852" s="13">
        <v>0</v>
      </c>
      <c r="F852" s="13">
        <v>196798332</v>
      </c>
      <c r="G852" s="34">
        <v>196140770</v>
      </c>
      <c r="H852" s="34">
        <v>150614322</v>
      </c>
      <c r="I852" s="35">
        <v>-0.23200000000000001</v>
      </c>
      <c r="J852" s="13">
        <v>0</v>
      </c>
      <c r="K852" s="13">
        <v>0</v>
      </c>
      <c r="L852" s="13">
        <v>0</v>
      </c>
      <c r="M852" s="13">
        <v>-0.23200000000000001</v>
      </c>
      <c r="N852" s="13">
        <v>0</v>
      </c>
      <c r="O852" s="13">
        <v>0</v>
      </c>
      <c r="P852" s="13">
        <v>151119257</v>
      </c>
      <c r="Q852" s="36">
        <v>0.93</v>
      </c>
      <c r="R852" s="36">
        <v>0.93</v>
      </c>
      <c r="S852" s="36">
        <v>0.91639999999999999</v>
      </c>
      <c r="T852" s="36">
        <v>0.82469999999999999</v>
      </c>
      <c r="U852" s="37">
        <v>0.91639999999999999</v>
      </c>
      <c r="V852" s="36">
        <f t="shared" si="26"/>
        <v>0</v>
      </c>
      <c r="W852" s="13">
        <f t="shared" si="27"/>
        <v>0</v>
      </c>
    </row>
    <row r="853" spans="1:23" x14ac:dyDescent="0.25">
      <c r="A853" s="45">
        <v>214903</v>
      </c>
      <c r="B853" s="13" t="s">
        <v>203</v>
      </c>
      <c r="C853" s="13" t="s">
        <v>1049</v>
      </c>
      <c r="D853" s="13">
        <v>44043.662557870368</v>
      </c>
      <c r="E853" s="13">
        <v>0</v>
      </c>
      <c r="F853" s="13">
        <v>620487260</v>
      </c>
      <c r="G853" s="34">
        <v>487683126</v>
      </c>
      <c r="H853" s="34">
        <v>513504732</v>
      </c>
      <c r="I853" s="35">
        <v>5.2999999999999999E-2</v>
      </c>
      <c r="J853" s="13">
        <v>0</v>
      </c>
      <c r="K853" s="13">
        <v>0</v>
      </c>
      <c r="L853" s="13">
        <v>0</v>
      </c>
      <c r="M853" s="13">
        <v>5.2999999999999999E-2</v>
      </c>
      <c r="N853" s="13">
        <v>0</v>
      </c>
      <c r="O853" s="13">
        <v>0</v>
      </c>
      <c r="P853" s="13">
        <v>653340514</v>
      </c>
      <c r="Q853" s="36">
        <v>0.93</v>
      </c>
      <c r="R853" s="36">
        <v>0.90529999999999999</v>
      </c>
      <c r="S853" s="36">
        <v>0.91639999999999999</v>
      </c>
      <c r="T853" s="36">
        <v>0.82469999999999999</v>
      </c>
      <c r="U853" s="37">
        <v>0.90529999999999999</v>
      </c>
      <c r="V853" s="36">
        <f t="shared" si="26"/>
        <v>0</v>
      </c>
      <c r="W853" s="13">
        <f t="shared" si="27"/>
        <v>0</v>
      </c>
    </row>
    <row r="854" spans="1:23" x14ac:dyDescent="0.25">
      <c r="A854" s="45">
        <v>215901</v>
      </c>
      <c r="B854" s="13" t="s">
        <v>202</v>
      </c>
      <c r="C854" s="13" t="s">
        <v>1049</v>
      </c>
      <c r="D854" s="13">
        <v>44039.359756944446</v>
      </c>
      <c r="E854" s="13">
        <v>0</v>
      </c>
      <c r="F854" s="13">
        <v>588629431</v>
      </c>
      <c r="G854" s="34">
        <v>537877006</v>
      </c>
      <c r="H854" s="34">
        <v>490729225</v>
      </c>
      <c r="I854" s="35">
        <v>-8.7999999999999995E-2</v>
      </c>
      <c r="J854" s="13">
        <v>0</v>
      </c>
      <c r="K854" s="13">
        <v>0</v>
      </c>
      <c r="L854" s="13">
        <v>0</v>
      </c>
      <c r="M854" s="13">
        <v>-8.7999999999999995E-2</v>
      </c>
      <c r="N854" s="13">
        <v>0</v>
      </c>
      <c r="O854" s="13">
        <v>0</v>
      </c>
      <c r="P854" s="13">
        <v>537032930</v>
      </c>
      <c r="Q854" s="36">
        <v>0.93</v>
      </c>
      <c r="R854" s="36">
        <v>0.93</v>
      </c>
      <c r="S854" s="36">
        <v>0.91639999999999999</v>
      </c>
      <c r="T854" s="36">
        <v>0.82469999999999999</v>
      </c>
      <c r="U854" s="37">
        <v>0.91639999999999999</v>
      </c>
      <c r="V854" s="36">
        <f t="shared" si="26"/>
        <v>0</v>
      </c>
      <c r="W854" s="13">
        <f t="shared" si="27"/>
        <v>0</v>
      </c>
    </row>
    <row r="855" spans="1:23" x14ac:dyDescent="0.25">
      <c r="A855" s="45">
        <v>216901</v>
      </c>
      <c r="B855" s="13" t="s">
        <v>201</v>
      </c>
      <c r="C855" s="13" t="s">
        <v>1049</v>
      </c>
      <c r="D855" s="13">
        <v>44041.719305555554</v>
      </c>
      <c r="E855" s="13">
        <v>0</v>
      </c>
      <c r="F855" s="13">
        <v>900974104</v>
      </c>
      <c r="G855" s="34">
        <v>890607680</v>
      </c>
      <c r="H855" s="34">
        <v>799589709</v>
      </c>
      <c r="I855" s="35">
        <v>-0.10199999999999999</v>
      </c>
      <c r="J855" s="13">
        <v>0</v>
      </c>
      <c r="K855" s="13">
        <v>0</v>
      </c>
      <c r="L855" s="13">
        <v>0</v>
      </c>
      <c r="M855" s="13">
        <v>-0.10199999999999999</v>
      </c>
      <c r="N855" s="13">
        <v>7867980</v>
      </c>
      <c r="O855" s="13">
        <v>7867980</v>
      </c>
      <c r="P855" s="13">
        <v>816764689</v>
      </c>
      <c r="Q855" s="36">
        <v>0.93</v>
      </c>
      <c r="R855" s="36">
        <v>0.93</v>
      </c>
      <c r="S855" s="36">
        <v>0.91639999999999999</v>
      </c>
      <c r="T855" s="36">
        <v>0.82469999999999999</v>
      </c>
      <c r="U855" s="37">
        <v>0.91639999999999999</v>
      </c>
      <c r="V855" s="36">
        <f t="shared" si="26"/>
        <v>0</v>
      </c>
      <c r="W855" s="13">
        <f t="shared" si="27"/>
        <v>0</v>
      </c>
    </row>
    <row r="856" spans="1:23" x14ac:dyDescent="0.25">
      <c r="A856" s="45">
        <v>217901</v>
      </c>
      <c r="B856" s="13" t="s">
        <v>200</v>
      </c>
      <c r="C856" s="13" t="s">
        <v>1049</v>
      </c>
      <c r="D856" s="13">
        <v>44043.535844907405</v>
      </c>
      <c r="E856" s="13">
        <v>0</v>
      </c>
      <c r="F856" s="13">
        <v>188826853</v>
      </c>
      <c r="G856" s="34">
        <v>190435320</v>
      </c>
      <c r="H856" s="34">
        <v>157894030</v>
      </c>
      <c r="I856" s="35">
        <v>-0.17100000000000001</v>
      </c>
      <c r="J856" s="13">
        <v>0</v>
      </c>
      <c r="K856" s="13">
        <v>0</v>
      </c>
      <c r="L856" s="13">
        <v>0</v>
      </c>
      <c r="M856" s="13">
        <v>-0.17100000000000001</v>
      </c>
      <c r="N856" s="13">
        <v>0</v>
      </c>
      <c r="O856" s="13">
        <v>0</v>
      </c>
      <c r="P856" s="13">
        <v>156560415</v>
      </c>
      <c r="Q856" s="36">
        <v>0.93</v>
      </c>
      <c r="R856" s="36">
        <v>0.93</v>
      </c>
      <c r="S856" s="36">
        <v>0.91639999999999999</v>
      </c>
      <c r="T856" s="36">
        <v>0.82469999999999999</v>
      </c>
      <c r="U856" s="37">
        <v>0.91639999999999999</v>
      </c>
      <c r="V856" s="36">
        <f t="shared" si="26"/>
        <v>0</v>
      </c>
      <c r="W856" s="13">
        <f t="shared" si="27"/>
        <v>0</v>
      </c>
    </row>
    <row r="857" spans="1:23" x14ac:dyDescent="0.25">
      <c r="A857" s="45">
        <v>218901</v>
      </c>
      <c r="B857" s="13" t="s">
        <v>199</v>
      </c>
      <c r="C857" s="13" t="s">
        <v>1049</v>
      </c>
      <c r="D857" s="13">
        <v>44043.439050925925</v>
      </c>
      <c r="E857" s="13">
        <v>19610474</v>
      </c>
      <c r="F857" s="13">
        <v>601544683</v>
      </c>
      <c r="G857" s="34">
        <v>595540679</v>
      </c>
      <c r="H857" s="34">
        <v>648909154</v>
      </c>
      <c r="I857" s="35">
        <v>0.09</v>
      </c>
      <c r="J857" s="13">
        <v>0</v>
      </c>
      <c r="K857" s="13">
        <v>0</v>
      </c>
      <c r="L857" s="13">
        <v>0</v>
      </c>
      <c r="M857" s="13">
        <v>0.09</v>
      </c>
      <c r="N857" s="13">
        <v>19642121</v>
      </c>
      <c r="O857" s="13">
        <v>31647</v>
      </c>
      <c r="P857" s="13">
        <v>653725482</v>
      </c>
      <c r="Q857" s="36">
        <v>0.93</v>
      </c>
      <c r="R857" s="36">
        <v>0.87709999999999999</v>
      </c>
      <c r="S857" s="36">
        <v>0.91639999999999999</v>
      </c>
      <c r="T857" s="36">
        <v>0.82469999999999999</v>
      </c>
      <c r="U857" s="37">
        <v>0.87709999999999999</v>
      </c>
      <c r="V857" s="36">
        <f t="shared" si="26"/>
        <v>0</v>
      </c>
      <c r="W857" s="13">
        <f t="shared" si="27"/>
        <v>0</v>
      </c>
    </row>
    <row r="858" spans="1:23" x14ac:dyDescent="0.25">
      <c r="A858" s="45">
        <v>219901</v>
      </c>
      <c r="B858" s="13" t="s">
        <v>198</v>
      </c>
      <c r="C858" s="13" t="s">
        <v>1049</v>
      </c>
      <c r="D858" s="13">
        <v>44040.735763888886</v>
      </c>
      <c r="E858" s="13">
        <v>0</v>
      </c>
      <c r="F858" s="13">
        <v>103288851</v>
      </c>
      <c r="G858" s="34">
        <v>85639369</v>
      </c>
      <c r="H858" s="34">
        <v>89693534</v>
      </c>
      <c r="I858" s="35">
        <v>4.7E-2</v>
      </c>
      <c r="J858" s="13">
        <v>0</v>
      </c>
      <c r="K858" s="13">
        <v>0</v>
      </c>
      <c r="L858" s="13">
        <v>0</v>
      </c>
      <c r="M858" s="13">
        <v>4.7E-2</v>
      </c>
      <c r="N858" s="13">
        <v>0</v>
      </c>
      <c r="O858" s="13">
        <v>0</v>
      </c>
      <c r="P858" s="13">
        <v>108178542</v>
      </c>
      <c r="Q858" s="36">
        <v>0.93</v>
      </c>
      <c r="R858" s="36">
        <v>0.91010000000000002</v>
      </c>
      <c r="S858" s="36">
        <v>0.91639999999999999</v>
      </c>
      <c r="T858" s="36">
        <v>0.82469999999999999</v>
      </c>
      <c r="U858" s="37">
        <v>0.91010000000000002</v>
      </c>
      <c r="V858" s="36">
        <f t="shared" si="26"/>
        <v>0</v>
      </c>
      <c r="W858" s="13">
        <f t="shared" si="27"/>
        <v>0</v>
      </c>
    </row>
    <row r="859" spans="1:23" x14ac:dyDescent="0.25">
      <c r="A859" s="45">
        <v>219903</v>
      </c>
      <c r="B859" s="13" t="s">
        <v>197</v>
      </c>
      <c r="C859" s="13" t="s">
        <v>1049</v>
      </c>
      <c r="D859" s="13">
        <v>44041.719305555554</v>
      </c>
      <c r="E859" s="13">
        <v>0</v>
      </c>
      <c r="F859" s="13">
        <v>223362383</v>
      </c>
      <c r="G859" s="34">
        <v>201592638</v>
      </c>
      <c r="H859" s="34">
        <v>211818617</v>
      </c>
      <c r="I859" s="35">
        <v>5.0999999999999997E-2</v>
      </c>
      <c r="J859" s="13">
        <v>0</v>
      </c>
      <c r="K859" s="13">
        <v>0</v>
      </c>
      <c r="L859" s="13">
        <v>0</v>
      </c>
      <c r="M859" s="13">
        <v>5.0999999999999997E-2</v>
      </c>
      <c r="N859" s="13">
        <v>0</v>
      </c>
      <c r="O859" s="13">
        <v>0</v>
      </c>
      <c r="P859" s="13">
        <v>234692653</v>
      </c>
      <c r="Q859" s="36">
        <v>0.93</v>
      </c>
      <c r="R859" s="36">
        <v>0.90720000000000001</v>
      </c>
      <c r="S859" s="36">
        <v>0.91639999999999999</v>
      </c>
      <c r="T859" s="36">
        <v>0.82469999999999999</v>
      </c>
      <c r="U859" s="37">
        <v>0.90720000000000001</v>
      </c>
      <c r="V859" s="36">
        <f t="shared" si="26"/>
        <v>0</v>
      </c>
      <c r="W859" s="13">
        <f t="shared" si="27"/>
        <v>0</v>
      </c>
    </row>
    <row r="860" spans="1:23" x14ac:dyDescent="0.25">
      <c r="A860" s="45">
        <v>219905</v>
      </c>
      <c r="B860" s="13" t="s">
        <v>196</v>
      </c>
      <c r="C860" s="13" t="s">
        <v>1049</v>
      </c>
      <c r="D860" s="13">
        <v>44043.305833333332</v>
      </c>
      <c r="E860" s="13">
        <v>0</v>
      </c>
      <c r="F860" s="13">
        <v>140387832</v>
      </c>
      <c r="G860" s="34">
        <v>126845859</v>
      </c>
      <c r="H860" s="34">
        <v>116972870</v>
      </c>
      <c r="I860" s="35">
        <v>-7.8E-2</v>
      </c>
      <c r="J860" s="13">
        <v>0</v>
      </c>
      <c r="K860" s="13">
        <v>0</v>
      </c>
      <c r="L860" s="13">
        <v>0</v>
      </c>
      <c r="M860" s="13">
        <v>-7.8E-2</v>
      </c>
      <c r="N860" s="13">
        <v>0</v>
      </c>
      <c r="O860" s="13">
        <v>0</v>
      </c>
      <c r="P860" s="13">
        <v>129460810</v>
      </c>
      <c r="Q860" s="36">
        <v>0.93</v>
      </c>
      <c r="R860" s="36">
        <v>0.93</v>
      </c>
      <c r="S860" s="36">
        <v>0.91639999999999999</v>
      </c>
      <c r="T860" s="36">
        <v>0.82469999999999999</v>
      </c>
      <c r="U860" s="37">
        <v>0.91639999999999999</v>
      </c>
      <c r="V860" s="36">
        <f t="shared" si="26"/>
        <v>0</v>
      </c>
      <c r="W860" s="13">
        <f t="shared" si="27"/>
        <v>0</v>
      </c>
    </row>
    <row r="861" spans="1:23" x14ac:dyDescent="0.25">
      <c r="A861" s="45">
        <v>220901</v>
      </c>
      <c r="B861" s="13" t="s">
        <v>195</v>
      </c>
      <c r="C861" s="13" t="s">
        <v>1049</v>
      </c>
      <c r="D861" s="13">
        <v>44039.359756944446</v>
      </c>
      <c r="E861" s="13">
        <v>0</v>
      </c>
      <c r="F861" s="13">
        <v>31934407208</v>
      </c>
      <c r="G861" s="34">
        <v>32538209533</v>
      </c>
      <c r="H861" s="34">
        <v>33135407485</v>
      </c>
      <c r="I861" s="35">
        <v>1.7999999999999999E-2</v>
      </c>
      <c r="J861" s="13">
        <v>0</v>
      </c>
      <c r="K861" s="13">
        <v>0</v>
      </c>
      <c r="L861" s="13">
        <v>0</v>
      </c>
      <c r="M861" s="13">
        <v>1.7999999999999999E-2</v>
      </c>
      <c r="N861" s="13">
        <v>0</v>
      </c>
      <c r="O861" s="13">
        <v>0</v>
      </c>
      <c r="P861" s="13">
        <v>32520523127</v>
      </c>
      <c r="Q861" s="36">
        <v>0.93</v>
      </c>
      <c r="R861" s="36">
        <v>0.93</v>
      </c>
      <c r="S861" s="36">
        <v>0.91639999999999999</v>
      </c>
      <c r="T861" s="36">
        <v>0.82469999999999999</v>
      </c>
      <c r="U861" s="37">
        <v>0.91639999999999999</v>
      </c>
      <c r="V861" s="36">
        <f t="shared" si="26"/>
        <v>0</v>
      </c>
      <c r="W861" s="13">
        <f t="shared" si="27"/>
        <v>0</v>
      </c>
    </row>
    <row r="862" spans="1:23" x14ac:dyDescent="0.25">
      <c r="A862" s="45">
        <v>220902</v>
      </c>
      <c r="B862" s="13" t="s">
        <v>194</v>
      </c>
      <c r="C862" s="13" t="s">
        <v>1049</v>
      </c>
      <c r="D862" s="13">
        <v>44040.404618055552</v>
      </c>
      <c r="E862" s="13">
        <v>0</v>
      </c>
      <c r="F862" s="13">
        <v>11173229155</v>
      </c>
      <c r="G862" s="34">
        <v>11561341200</v>
      </c>
      <c r="H862" s="34">
        <v>11964990727</v>
      </c>
      <c r="I862" s="35">
        <v>3.5000000000000003E-2</v>
      </c>
      <c r="J862" s="13">
        <v>0</v>
      </c>
      <c r="K862" s="13">
        <v>0</v>
      </c>
      <c r="L862" s="13">
        <v>0</v>
      </c>
      <c r="M862" s="13">
        <v>3.5000000000000003E-2</v>
      </c>
      <c r="N862" s="13">
        <v>0</v>
      </c>
      <c r="O862" s="13">
        <v>0</v>
      </c>
      <c r="P862" s="13">
        <v>11563328243</v>
      </c>
      <c r="Q862" s="36">
        <v>0.93</v>
      </c>
      <c r="R862" s="36">
        <v>0.92100000000000004</v>
      </c>
      <c r="S862" s="36">
        <v>0.91639999999999999</v>
      </c>
      <c r="T862" s="36">
        <v>0.82469999999999999</v>
      </c>
      <c r="U862" s="37">
        <v>0.91639999999999999</v>
      </c>
      <c r="V862" s="36">
        <f t="shared" si="26"/>
        <v>0</v>
      </c>
      <c r="W862" s="13">
        <f t="shared" si="27"/>
        <v>0</v>
      </c>
    </row>
    <row r="863" spans="1:23" x14ac:dyDescent="0.25">
      <c r="A863" s="45">
        <v>220904</v>
      </c>
      <c r="B863" s="13" t="s">
        <v>193</v>
      </c>
      <c r="C863" s="13" t="s">
        <v>1049</v>
      </c>
      <c r="D863" s="13">
        <v>44044.375497685185</v>
      </c>
      <c r="E863" s="13">
        <v>0</v>
      </c>
      <c r="F863" s="13">
        <v>1589001379</v>
      </c>
      <c r="G863" s="34">
        <v>1597899974</v>
      </c>
      <c r="H863" s="34">
        <v>1760545258</v>
      </c>
      <c r="I863" s="35">
        <v>0.10199999999999999</v>
      </c>
      <c r="J863" s="13">
        <v>0</v>
      </c>
      <c r="K863" s="13">
        <v>0</v>
      </c>
      <c r="L863" s="13">
        <v>0</v>
      </c>
      <c r="M863" s="13">
        <v>0.10199999999999999</v>
      </c>
      <c r="N863" s="13">
        <v>0</v>
      </c>
      <c r="O863" s="13">
        <v>0</v>
      </c>
      <c r="P863" s="13">
        <v>1750740903</v>
      </c>
      <c r="Q863" s="36">
        <v>0.93</v>
      </c>
      <c r="R863" s="36">
        <v>0.86509999999999998</v>
      </c>
      <c r="S863" s="36">
        <v>0.91639999999999999</v>
      </c>
      <c r="T863" s="36">
        <v>0.82469999999999999</v>
      </c>
      <c r="U863" s="37">
        <v>0.86509999999999998</v>
      </c>
      <c r="V863" s="36">
        <f t="shared" si="26"/>
        <v>0</v>
      </c>
      <c r="W863" s="13">
        <f t="shared" si="27"/>
        <v>0</v>
      </c>
    </row>
    <row r="864" spans="1:23" x14ac:dyDescent="0.25">
      <c r="A864" s="45">
        <v>220905</v>
      </c>
      <c r="B864" s="13" t="s">
        <v>192</v>
      </c>
      <c r="C864" s="13" t="s">
        <v>1049</v>
      </c>
      <c r="D864" s="13">
        <v>44040.735763888886</v>
      </c>
      <c r="E864" s="13">
        <v>0</v>
      </c>
      <c r="F864" s="13">
        <v>41608135850</v>
      </c>
      <c r="G864" s="34">
        <v>42609860318</v>
      </c>
      <c r="H864" s="34">
        <v>43516332720</v>
      </c>
      <c r="I864" s="35">
        <v>2.1000000000000001E-2</v>
      </c>
      <c r="J864" s="13">
        <v>0</v>
      </c>
      <c r="K864" s="13">
        <v>0</v>
      </c>
      <c r="L864" s="13">
        <v>0</v>
      </c>
      <c r="M864" s="13">
        <v>2.1000000000000001E-2</v>
      </c>
      <c r="N864" s="13">
        <v>0</v>
      </c>
      <c r="O864" s="13">
        <v>0</v>
      </c>
      <c r="P864" s="13">
        <v>42493297795</v>
      </c>
      <c r="Q864" s="36">
        <v>0.93</v>
      </c>
      <c r="R864" s="36">
        <v>0.93</v>
      </c>
      <c r="S864" s="36">
        <v>0.91639999999999999</v>
      </c>
      <c r="T864" s="36">
        <v>0.82469999999999999</v>
      </c>
      <c r="U864" s="37">
        <v>0.91639999999999999</v>
      </c>
      <c r="V864" s="36">
        <f t="shared" si="26"/>
        <v>0</v>
      </c>
      <c r="W864" s="13">
        <f t="shared" si="27"/>
        <v>0</v>
      </c>
    </row>
    <row r="865" spans="1:23" x14ac:dyDescent="0.25">
      <c r="A865" s="45">
        <v>220906</v>
      </c>
      <c r="B865" s="13" t="s">
        <v>191</v>
      </c>
      <c r="C865" s="13" t="s">
        <v>1049</v>
      </c>
      <c r="D865" s="13">
        <v>44041.719305555554</v>
      </c>
      <c r="E865" s="13">
        <v>0</v>
      </c>
      <c r="F865" s="13">
        <v>16086747641</v>
      </c>
      <c r="G865" s="34">
        <v>16966752154</v>
      </c>
      <c r="H865" s="34">
        <v>17497355955</v>
      </c>
      <c r="I865" s="35">
        <v>3.1E-2</v>
      </c>
      <c r="J865" s="13">
        <v>0</v>
      </c>
      <c r="K865" s="13">
        <v>0</v>
      </c>
      <c r="L865" s="13">
        <v>0</v>
      </c>
      <c r="M865" s="13">
        <v>3.1E-2</v>
      </c>
      <c r="N865" s="13">
        <v>0</v>
      </c>
      <c r="O865" s="13">
        <v>0</v>
      </c>
      <c r="P865" s="13">
        <v>16589830928</v>
      </c>
      <c r="Q865" s="36">
        <v>0.93</v>
      </c>
      <c r="R865" s="36">
        <v>0.92430000000000001</v>
      </c>
      <c r="S865" s="36">
        <v>0.91639999999999999</v>
      </c>
      <c r="T865" s="36">
        <v>0.82469999999999999</v>
      </c>
      <c r="U865" s="37">
        <v>0.91639999999999999</v>
      </c>
      <c r="V865" s="36">
        <f t="shared" si="26"/>
        <v>0</v>
      </c>
      <c r="W865" s="13">
        <f t="shared" si="27"/>
        <v>0</v>
      </c>
    </row>
    <row r="866" spans="1:23" x14ac:dyDescent="0.25">
      <c r="A866" s="45">
        <v>220907</v>
      </c>
      <c r="B866" s="13" t="s">
        <v>190</v>
      </c>
      <c r="C866" s="13" t="s">
        <v>1049</v>
      </c>
      <c r="D866" s="13">
        <v>44040.735763888886</v>
      </c>
      <c r="E866" s="13">
        <v>0</v>
      </c>
      <c r="F866" s="13">
        <v>19818096703</v>
      </c>
      <c r="G866" s="34">
        <v>19694946838</v>
      </c>
      <c r="H866" s="34">
        <v>19198771792</v>
      </c>
      <c r="I866" s="35">
        <v>-2.5000000000000001E-2</v>
      </c>
      <c r="J866" s="13">
        <v>0</v>
      </c>
      <c r="K866" s="13">
        <v>0</v>
      </c>
      <c r="L866" s="13">
        <v>0</v>
      </c>
      <c r="M866" s="13">
        <v>-2.5000000000000001E-2</v>
      </c>
      <c r="N866" s="13">
        <v>0</v>
      </c>
      <c r="O866" s="13">
        <v>0</v>
      </c>
      <c r="P866" s="13">
        <v>19318819141</v>
      </c>
      <c r="Q866" s="36">
        <v>0.93</v>
      </c>
      <c r="R866" s="36">
        <v>0.93</v>
      </c>
      <c r="S866" s="36">
        <v>0.91639999999999999</v>
      </c>
      <c r="T866" s="36">
        <v>0.82469999999999999</v>
      </c>
      <c r="U866" s="37">
        <v>0.91639999999999999</v>
      </c>
      <c r="V866" s="36">
        <f t="shared" si="26"/>
        <v>0</v>
      </c>
      <c r="W866" s="13">
        <f t="shared" si="27"/>
        <v>0</v>
      </c>
    </row>
    <row r="867" spans="1:23" x14ac:dyDescent="0.25">
      <c r="A867" s="45">
        <v>220908</v>
      </c>
      <c r="B867" s="13" t="s">
        <v>189</v>
      </c>
      <c r="C867" s="13" t="s">
        <v>1049</v>
      </c>
      <c r="D867" s="13">
        <v>44043.305833333332</v>
      </c>
      <c r="E867" s="13">
        <v>0</v>
      </c>
      <c r="F867" s="13">
        <v>15333868855</v>
      </c>
      <c r="G867" s="34">
        <v>15557566242</v>
      </c>
      <c r="H867" s="34">
        <v>16063952870</v>
      </c>
      <c r="I867" s="35">
        <v>3.3000000000000002E-2</v>
      </c>
      <c r="J867" s="13">
        <v>0</v>
      </c>
      <c r="K867" s="13">
        <v>0</v>
      </c>
      <c r="L867" s="13">
        <v>0</v>
      </c>
      <c r="M867" s="13">
        <v>3.3000000000000002E-2</v>
      </c>
      <c r="N867" s="13">
        <v>0</v>
      </c>
      <c r="O867" s="13">
        <v>0</v>
      </c>
      <c r="P867" s="13">
        <v>15832974308</v>
      </c>
      <c r="Q867" s="36">
        <v>0.93</v>
      </c>
      <c r="R867" s="36">
        <v>0.92320000000000002</v>
      </c>
      <c r="S867" s="36">
        <v>0.91639999999999999</v>
      </c>
      <c r="T867" s="36">
        <v>0.82469999999999999</v>
      </c>
      <c r="U867" s="37">
        <v>0.91639999999999999</v>
      </c>
      <c r="V867" s="36">
        <f t="shared" si="26"/>
        <v>0</v>
      </c>
      <c r="W867" s="13">
        <f t="shared" si="27"/>
        <v>0</v>
      </c>
    </row>
    <row r="868" spans="1:23" x14ac:dyDescent="0.25">
      <c r="A868" s="45">
        <v>220910</v>
      </c>
      <c r="B868" s="13" t="s">
        <v>188</v>
      </c>
      <c r="C868" s="13" t="s">
        <v>1049</v>
      </c>
      <c r="D868" s="13">
        <v>44043.305833333332</v>
      </c>
      <c r="E868" s="13">
        <v>0</v>
      </c>
      <c r="F868" s="13">
        <v>1112732003</v>
      </c>
      <c r="G868" s="34">
        <v>1098896330</v>
      </c>
      <c r="H868" s="34">
        <v>1151281024</v>
      </c>
      <c r="I868" s="35">
        <v>4.8000000000000001E-2</v>
      </c>
      <c r="J868" s="13">
        <v>0</v>
      </c>
      <c r="K868" s="13">
        <v>0</v>
      </c>
      <c r="L868" s="13">
        <v>0</v>
      </c>
      <c r="M868" s="13">
        <v>4.8000000000000001E-2</v>
      </c>
      <c r="N868" s="13">
        <v>0</v>
      </c>
      <c r="O868" s="13">
        <v>0</v>
      </c>
      <c r="P868" s="13">
        <v>1165776247</v>
      </c>
      <c r="Q868" s="36">
        <v>0.93</v>
      </c>
      <c r="R868" s="36">
        <v>0.90980000000000005</v>
      </c>
      <c r="S868" s="36">
        <v>0.91639999999999999</v>
      </c>
      <c r="T868" s="36">
        <v>0.82469999999999999</v>
      </c>
      <c r="U868" s="37">
        <v>0.90980000000000005</v>
      </c>
      <c r="V868" s="36">
        <f t="shared" si="26"/>
        <v>0</v>
      </c>
      <c r="W868" s="13">
        <f t="shared" si="27"/>
        <v>0</v>
      </c>
    </row>
    <row r="869" spans="1:23" x14ac:dyDescent="0.25">
      <c r="A869" s="45">
        <v>220912</v>
      </c>
      <c r="B869" s="13" t="s">
        <v>187</v>
      </c>
      <c r="C869" s="13" t="s">
        <v>1049</v>
      </c>
      <c r="D869" s="13">
        <v>44042.547696759262</v>
      </c>
      <c r="E869" s="13">
        <v>407887848</v>
      </c>
      <c r="F869" s="13">
        <v>7682272849</v>
      </c>
      <c r="G869" s="34">
        <v>7513764674</v>
      </c>
      <c r="H869" s="34">
        <v>7962104288</v>
      </c>
      <c r="I869" s="35">
        <v>0.06</v>
      </c>
      <c r="J869" s="13">
        <v>0</v>
      </c>
      <c r="K869" s="13">
        <v>0</v>
      </c>
      <c r="L869" s="13">
        <v>0</v>
      </c>
      <c r="M869" s="13">
        <v>0.06</v>
      </c>
      <c r="N869" s="13">
        <v>414186215</v>
      </c>
      <c r="O869" s="13">
        <v>6298367</v>
      </c>
      <c r="P869" s="13">
        <v>8122627259</v>
      </c>
      <c r="Q869" s="36">
        <v>0.93</v>
      </c>
      <c r="R869" s="36">
        <v>0.90149999999999997</v>
      </c>
      <c r="S869" s="36">
        <v>0.91639999999999999</v>
      </c>
      <c r="T869" s="36">
        <v>0.82469999999999999</v>
      </c>
      <c r="U869" s="37">
        <v>0.90149999999999997</v>
      </c>
      <c r="V869" s="36">
        <f t="shared" si="26"/>
        <v>0</v>
      </c>
      <c r="W869" s="13">
        <f t="shared" si="27"/>
        <v>0</v>
      </c>
    </row>
    <row r="870" spans="1:23" x14ac:dyDescent="0.25">
      <c r="A870" s="45">
        <v>220914</v>
      </c>
      <c r="B870" s="13" t="s">
        <v>186</v>
      </c>
      <c r="C870" s="13" t="s">
        <v>1049</v>
      </c>
      <c r="D870" s="13">
        <v>44041.719305555554</v>
      </c>
      <c r="E870" s="13">
        <v>0</v>
      </c>
      <c r="F870" s="13">
        <v>1602406836</v>
      </c>
      <c r="G870" s="34">
        <v>1659025799</v>
      </c>
      <c r="H870" s="34">
        <v>1704873121</v>
      </c>
      <c r="I870" s="35">
        <v>2.8000000000000001E-2</v>
      </c>
      <c r="J870" s="13">
        <v>0</v>
      </c>
      <c r="K870" s="13">
        <v>0</v>
      </c>
      <c r="L870" s="13">
        <v>0</v>
      </c>
      <c r="M870" s="13">
        <v>2.8000000000000001E-2</v>
      </c>
      <c r="N870" s="13">
        <v>0</v>
      </c>
      <c r="O870" s="13">
        <v>0</v>
      </c>
      <c r="P870" s="13">
        <v>1646689488</v>
      </c>
      <c r="Q870" s="36">
        <v>0.93</v>
      </c>
      <c r="R870" s="36">
        <v>0.92759999999999998</v>
      </c>
      <c r="S870" s="36">
        <v>0.91639999999999999</v>
      </c>
      <c r="T870" s="36">
        <v>0.82469999999999999</v>
      </c>
      <c r="U870" s="37">
        <v>0.91639999999999999</v>
      </c>
      <c r="V870" s="36">
        <f t="shared" si="26"/>
        <v>0</v>
      </c>
      <c r="W870" s="13">
        <f t="shared" si="27"/>
        <v>0</v>
      </c>
    </row>
    <row r="871" spans="1:23" x14ac:dyDescent="0.25">
      <c r="A871" s="45">
        <v>220915</v>
      </c>
      <c r="B871" s="13" t="s">
        <v>185</v>
      </c>
      <c r="C871" s="13" t="s">
        <v>1049</v>
      </c>
      <c r="D871" s="13">
        <v>44043.305833333332</v>
      </c>
      <c r="E871" s="13">
        <v>0</v>
      </c>
      <c r="F871" s="13">
        <v>3163288361</v>
      </c>
      <c r="G871" s="34">
        <v>3330130210</v>
      </c>
      <c r="H871" s="34">
        <v>3478701916</v>
      </c>
      <c r="I871" s="35">
        <v>4.4999999999999998E-2</v>
      </c>
      <c r="J871" s="13">
        <v>0</v>
      </c>
      <c r="K871" s="13">
        <v>0</v>
      </c>
      <c r="L871" s="13">
        <v>0</v>
      </c>
      <c r="M871" s="13">
        <v>4.4999999999999998E-2</v>
      </c>
      <c r="N871" s="13">
        <v>0</v>
      </c>
      <c r="O871" s="13">
        <v>0</v>
      </c>
      <c r="P871" s="13">
        <v>3304416521</v>
      </c>
      <c r="Q871" s="36">
        <v>0.93</v>
      </c>
      <c r="R871" s="36">
        <v>0.91249999999999998</v>
      </c>
      <c r="S871" s="36">
        <v>0.91639999999999999</v>
      </c>
      <c r="T871" s="36">
        <v>0.82469999999999999</v>
      </c>
      <c r="U871" s="37">
        <v>0.91249999999999998</v>
      </c>
      <c r="V871" s="36">
        <f t="shared" si="26"/>
        <v>0</v>
      </c>
      <c r="W871" s="13">
        <f t="shared" si="27"/>
        <v>0</v>
      </c>
    </row>
    <row r="872" spans="1:23" x14ac:dyDescent="0.25">
      <c r="A872" s="45">
        <v>220916</v>
      </c>
      <c r="B872" s="13" t="s">
        <v>184</v>
      </c>
      <c r="C872" s="13" t="s">
        <v>1049</v>
      </c>
      <c r="D872" s="13">
        <v>44043.529861111114</v>
      </c>
      <c r="E872" s="13">
        <v>145594880</v>
      </c>
      <c r="F872" s="13">
        <v>15429116532</v>
      </c>
      <c r="G872" s="34">
        <v>15749139863</v>
      </c>
      <c r="H872" s="34">
        <v>16460088522</v>
      </c>
      <c r="I872" s="35">
        <v>4.4999999999999998E-2</v>
      </c>
      <c r="J872" s="13">
        <v>0</v>
      </c>
      <c r="K872" s="13">
        <v>0</v>
      </c>
      <c r="L872" s="13">
        <v>0</v>
      </c>
      <c r="M872" s="13">
        <v>4.4999999999999998E-2</v>
      </c>
      <c r="N872" s="13">
        <v>146238352</v>
      </c>
      <c r="O872" s="13">
        <v>643472</v>
      </c>
      <c r="P872" s="13">
        <v>16119689697</v>
      </c>
      <c r="Q872" s="36">
        <v>0.93</v>
      </c>
      <c r="R872" s="36">
        <v>0.91239999999999999</v>
      </c>
      <c r="S872" s="36">
        <v>0.91639999999999999</v>
      </c>
      <c r="T872" s="36">
        <v>0.82469999999999999</v>
      </c>
      <c r="U872" s="37">
        <v>0.91239999999999999</v>
      </c>
      <c r="V872" s="36">
        <f t="shared" si="26"/>
        <v>0</v>
      </c>
      <c r="W872" s="13">
        <f t="shared" si="27"/>
        <v>0</v>
      </c>
    </row>
    <row r="873" spans="1:23" x14ac:dyDescent="0.25">
      <c r="A873" s="45">
        <v>220917</v>
      </c>
      <c r="B873" s="13" t="s">
        <v>183</v>
      </c>
      <c r="C873" s="13" t="s">
        <v>1049</v>
      </c>
      <c r="D873" s="13">
        <v>44043.305833333332</v>
      </c>
      <c r="E873" s="13">
        <v>0</v>
      </c>
      <c r="F873" s="13">
        <v>883480772</v>
      </c>
      <c r="G873" s="34">
        <v>918911073</v>
      </c>
      <c r="H873" s="34">
        <v>985143573</v>
      </c>
      <c r="I873" s="35">
        <v>7.1999999999999995E-2</v>
      </c>
      <c r="J873" s="13">
        <v>0</v>
      </c>
      <c r="K873" s="13">
        <v>0</v>
      </c>
      <c r="L873" s="13">
        <v>0</v>
      </c>
      <c r="M873" s="13">
        <v>7.1999999999999995E-2</v>
      </c>
      <c r="N873" s="13">
        <v>0</v>
      </c>
      <c r="O873" s="13">
        <v>0</v>
      </c>
      <c r="P873" s="13">
        <v>947159557</v>
      </c>
      <c r="Q873" s="36">
        <v>0.93</v>
      </c>
      <c r="R873" s="36">
        <v>0.8891</v>
      </c>
      <c r="S873" s="36">
        <v>0.91639999999999999</v>
      </c>
      <c r="T873" s="36">
        <v>0.82469999999999999</v>
      </c>
      <c r="U873" s="37">
        <v>0.8891</v>
      </c>
      <c r="V873" s="36">
        <f t="shared" si="26"/>
        <v>0</v>
      </c>
      <c r="W873" s="13">
        <f t="shared" si="27"/>
        <v>0</v>
      </c>
    </row>
    <row r="874" spans="1:23" x14ac:dyDescent="0.25">
      <c r="A874" s="45">
        <v>220918</v>
      </c>
      <c r="B874" s="13" t="s">
        <v>182</v>
      </c>
      <c r="C874" s="13" t="s">
        <v>1049</v>
      </c>
      <c r="D874" s="13">
        <v>44043.305833333332</v>
      </c>
      <c r="E874" s="13">
        <v>0</v>
      </c>
      <c r="F874" s="13">
        <v>10690424126</v>
      </c>
      <c r="G874" s="34">
        <v>10393616650</v>
      </c>
      <c r="H874" s="34">
        <v>10444091341</v>
      </c>
      <c r="I874" s="35">
        <v>5.0000000000000001E-3</v>
      </c>
      <c r="J874" s="13">
        <v>0</v>
      </c>
      <c r="K874" s="13">
        <v>0</v>
      </c>
      <c r="L874" s="13">
        <v>0</v>
      </c>
      <c r="M874" s="13">
        <v>5.0000000000000001E-3</v>
      </c>
      <c r="N874" s="13">
        <v>0</v>
      </c>
      <c r="O874" s="13">
        <v>0</v>
      </c>
      <c r="P874" s="13">
        <v>10742340208</v>
      </c>
      <c r="Q874" s="36">
        <v>0.93</v>
      </c>
      <c r="R874" s="36">
        <v>0.93</v>
      </c>
      <c r="S874" s="36">
        <v>0.91639999999999999</v>
      </c>
      <c r="T874" s="36">
        <v>0.82469999999999999</v>
      </c>
      <c r="U874" s="37">
        <v>0.91639999999999999</v>
      </c>
      <c r="V874" s="36">
        <f t="shared" si="26"/>
        <v>0</v>
      </c>
      <c r="W874" s="13">
        <f t="shared" si="27"/>
        <v>0</v>
      </c>
    </row>
    <row r="875" spans="1:23" x14ac:dyDescent="0.25">
      <c r="A875" s="45">
        <v>220919</v>
      </c>
      <c r="B875" s="13" t="s">
        <v>181</v>
      </c>
      <c r="C875" s="13" t="s">
        <v>1049</v>
      </c>
      <c r="D875" s="13">
        <v>44043.305833333332</v>
      </c>
      <c r="E875" s="13">
        <v>0</v>
      </c>
      <c r="F875" s="13">
        <v>9534231692</v>
      </c>
      <c r="G875" s="34">
        <v>9534231692</v>
      </c>
      <c r="H875" s="34">
        <v>9591156864</v>
      </c>
      <c r="I875" s="35">
        <v>6.0000000000000001E-3</v>
      </c>
      <c r="J875" s="13">
        <v>0</v>
      </c>
      <c r="K875" s="13">
        <v>0</v>
      </c>
      <c r="L875" s="13">
        <v>0</v>
      </c>
      <c r="M875" s="13">
        <v>6.0000000000000001E-3</v>
      </c>
      <c r="N875" s="13">
        <v>0</v>
      </c>
      <c r="O875" s="13">
        <v>0</v>
      </c>
      <c r="P875" s="13">
        <v>9591156864</v>
      </c>
      <c r="Q875" s="36">
        <v>0.93</v>
      </c>
      <c r="R875" s="36">
        <v>0.93</v>
      </c>
      <c r="S875" s="36">
        <v>0.91639999999999999</v>
      </c>
      <c r="T875" s="36">
        <v>0.82469999999999999</v>
      </c>
      <c r="U875" s="37">
        <v>0.91639999999999999</v>
      </c>
      <c r="V875" s="36">
        <f t="shared" si="26"/>
        <v>0</v>
      </c>
      <c r="W875" s="13">
        <f t="shared" si="27"/>
        <v>0</v>
      </c>
    </row>
    <row r="876" spans="1:23" x14ac:dyDescent="0.25">
      <c r="A876" s="45">
        <v>220920</v>
      </c>
      <c r="B876" s="13" t="s">
        <v>180</v>
      </c>
      <c r="C876" s="13" t="s">
        <v>1049</v>
      </c>
      <c r="D876" s="13">
        <v>44040.404618055552</v>
      </c>
      <c r="E876" s="13">
        <v>0</v>
      </c>
      <c r="F876" s="13">
        <v>2378595985</v>
      </c>
      <c r="G876" s="34">
        <v>2420361163</v>
      </c>
      <c r="H876" s="34">
        <v>2530735772</v>
      </c>
      <c r="I876" s="35">
        <v>4.5999999999999999E-2</v>
      </c>
      <c r="J876" s="13">
        <v>0</v>
      </c>
      <c r="K876" s="13">
        <v>0</v>
      </c>
      <c r="L876" s="13">
        <v>0</v>
      </c>
      <c r="M876" s="13">
        <v>4.5999999999999999E-2</v>
      </c>
      <c r="N876" s="13">
        <v>0</v>
      </c>
      <c r="O876" s="13">
        <v>0</v>
      </c>
      <c r="P876" s="13">
        <v>2487065996</v>
      </c>
      <c r="Q876" s="36">
        <v>0.93</v>
      </c>
      <c r="R876" s="36">
        <v>0.91159999999999997</v>
      </c>
      <c r="S876" s="36">
        <v>0.91639999999999999</v>
      </c>
      <c r="T876" s="36">
        <v>0.82469999999999999</v>
      </c>
      <c r="U876" s="37">
        <v>0.91159999999999997</v>
      </c>
      <c r="V876" s="36">
        <f t="shared" si="26"/>
        <v>0</v>
      </c>
      <c r="W876" s="13">
        <f t="shared" si="27"/>
        <v>0</v>
      </c>
    </row>
    <row r="877" spans="1:23" x14ac:dyDescent="0.25">
      <c r="A877" s="45">
        <v>221901</v>
      </c>
      <c r="B877" s="13" t="s">
        <v>179</v>
      </c>
      <c r="C877" s="13" t="s">
        <v>1049</v>
      </c>
      <c r="D877" s="13">
        <v>44042.545729166668</v>
      </c>
      <c r="E877" s="13">
        <v>108600954</v>
      </c>
      <c r="F877" s="13">
        <v>4897925390</v>
      </c>
      <c r="G877" s="34">
        <v>4998546544</v>
      </c>
      <c r="H877" s="34">
        <v>5211781725</v>
      </c>
      <c r="I877" s="35">
        <v>4.2999999999999997E-2</v>
      </c>
      <c r="J877" s="13">
        <v>0</v>
      </c>
      <c r="K877" s="13">
        <v>0</v>
      </c>
      <c r="L877" s="13">
        <v>0</v>
      </c>
      <c r="M877" s="13">
        <v>4.2999999999999997E-2</v>
      </c>
      <c r="N877" s="13">
        <v>109982507</v>
      </c>
      <c r="O877" s="13">
        <v>1381553</v>
      </c>
      <c r="P877" s="13">
        <v>5103616827</v>
      </c>
      <c r="Q877" s="36">
        <v>0.93</v>
      </c>
      <c r="R877" s="36">
        <v>0.91479999999999995</v>
      </c>
      <c r="S877" s="36">
        <v>0.91639999999999999</v>
      </c>
      <c r="T877" s="36">
        <v>0.82469999999999999</v>
      </c>
      <c r="U877" s="37">
        <v>0.91479999999999995</v>
      </c>
      <c r="V877" s="36">
        <f t="shared" si="26"/>
        <v>0</v>
      </c>
      <c r="W877" s="13">
        <f t="shared" si="27"/>
        <v>0</v>
      </c>
    </row>
    <row r="878" spans="1:23" x14ac:dyDescent="0.25">
      <c r="A878" s="45">
        <v>221904</v>
      </c>
      <c r="B878" s="13" t="s">
        <v>178</v>
      </c>
      <c r="C878" s="13" t="s">
        <v>1049</v>
      </c>
      <c r="D878" s="13">
        <v>44041.719305555554</v>
      </c>
      <c r="E878" s="13">
        <v>0</v>
      </c>
      <c r="F878" s="13">
        <v>451654089</v>
      </c>
      <c r="G878" s="34">
        <v>462109507</v>
      </c>
      <c r="H878" s="34">
        <v>466362477</v>
      </c>
      <c r="I878" s="35">
        <v>8.9999999999999993E-3</v>
      </c>
      <c r="J878" s="13">
        <v>0</v>
      </c>
      <c r="K878" s="13">
        <v>0</v>
      </c>
      <c r="L878" s="13">
        <v>0</v>
      </c>
      <c r="M878" s="13">
        <v>8.9999999999999993E-3</v>
      </c>
      <c r="N878" s="13">
        <v>0</v>
      </c>
      <c r="O878" s="13">
        <v>0</v>
      </c>
      <c r="P878" s="13">
        <v>455810834</v>
      </c>
      <c r="Q878" s="36">
        <v>0.93</v>
      </c>
      <c r="R878" s="36">
        <v>0.93</v>
      </c>
      <c r="S878" s="36">
        <v>0.91639999999999999</v>
      </c>
      <c r="T878" s="36">
        <v>0.82469999999999999</v>
      </c>
      <c r="U878" s="37">
        <v>0.91639999999999999</v>
      </c>
      <c r="V878" s="36">
        <f t="shared" si="26"/>
        <v>0</v>
      </c>
      <c r="W878" s="13">
        <f t="shared" si="27"/>
        <v>0</v>
      </c>
    </row>
    <row r="879" spans="1:23" x14ac:dyDescent="0.25">
      <c r="A879" s="45">
        <v>221905</v>
      </c>
      <c r="B879" s="13" t="s">
        <v>177</v>
      </c>
      <c r="C879" s="13" t="s">
        <v>1049</v>
      </c>
      <c r="D879" s="13">
        <v>44039.707499999997</v>
      </c>
      <c r="E879" s="13">
        <v>0</v>
      </c>
      <c r="F879" s="13">
        <v>219748062</v>
      </c>
      <c r="G879" s="34">
        <v>220507042</v>
      </c>
      <c r="H879" s="34">
        <v>216681094</v>
      </c>
      <c r="I879" s="35">
        <v>-1.7000000000000001E-2</v>
      </c>
      <c r="J879" s="13">
        <v>0</v>
      </c>
      <c r="K879" s="13">
        <v>0</v>
      </c>
      <c r="L879" s="13">
        <v>0</v>
      </c>
      <c r="M879" s="13">
        <v>-1.7000000000000001E-2</v>
      </c>
      <c r="N879" s="13">
        <v>0</v>
      </c>
      <c r="O879" s="13">
        <v>0</v>
      </c>
      <c r="P879" s="13">
        <v>215935283</v>
      </c>
      <c r="Q879" s="36">
        <v>0.93</v>
      </c>
      <c r="R879" s="36">
        <v>0.93</v>
      </c>
      <c r="S879" s="36">
        <v>0.91639999999999999</v>
      </c>
      <c r="T879" s="36">
        <v>0.82469999999999999</v>
      </c>
      <c r="U879" s="37">
        <v>0.91639999999999999</v>
      </c>
      <c r="V879" s="36">
        <f t="shared" si="26"/>
        <v>0</v>
      </c>
      <c r="W879" s="13">
        <f t="shared" si="27"/>
        <v>0</v>
      </c>
    </row>
    <row r="880" spans="1:23" x14ac:dyDescent="0.25">
      <c r="A880" s="45">
        <v>221911</v>
      </c>
      <c r="B880" s="13" t="s">
        <v>176</v>
      </c>
      <c r="C880" s="13" t="s">
        <v>1049</v>
      </c>
      <c r="D880" s="13">
        <v>44041.719305555554</v>
      </c>
      <c r="E880" s="13">
        <v>63577020</v>
      </c>
      <c r="F880" s="13">
        <v>646095620</v>
      </c>
      <c r="G880" s="34">
        <v>615557785</v>
      </c>
      <c r="H880" s="34">
        <v>652492750</v>
      </c>
      <c r="I880" s="35">
        <v>0.06</v>
      </c>
      <c r="J880" s="13">
        <v>0</v>
      </c>
      <c r="K880" s="13">
        <v>0</v>
      </c>
      <c r="L880" s="13">
        <v>0</v>
      </c>
      <c r="M880" s="13">
        <v>0.06</v>
      </c>
      <c r="N880" s="13">
        <v>69241039</v>
      </c>
      <c r="O880" s="13">
        <v>5664019</v>
      </c>
      <c r="P880" s="13">
        <v>686712173</v>
      </c>
      <c r="Q880" s="36">
        <v>0.93</v>
      </c>
      <c r="R880" s="36">
        <v>0.89680000000000004</v>
      </c>
      <c r="S880" s="36">
        <v>0.91639999999999999</v>
      </c>
      <c r="T880" s="36">
        <v>0.82469999999999999</v>
      </c>
      <c r="U880" s="37">
        <v>0.89680000000000004</v>
      </c>
      <c r="V880" s="36">
        <f t="shared" si="26"/>
        <v>0</v>
      </c>
      <c r="W880" s="13">
        <f t="shared" si="27"/>
        <v>0</v>
      </c>
    </row>
    <row r="881" spans="1:23" x14ac:dyDescent="0.25">
      <c r="A881" s="45">
        <v>221912</v>
      </c>
      <c r="B881" s="13" t="s">
        <v>175</v>
      </c>
      <c r="C881" s="13" t="s">
        <v>1049</v>
      </c>
      <c r="D881" s="13">
        <v>44040.404618055552</v>
      </c>
      <c r="E881" s="13">
        <v>0</v>
      </c>
      <c r="F881" s="13">
        <v>2176892215</v>
      </c>
      <c r="G881" s="34">
        <v>2262821736</v>
      </c>
      <c r="H881" s="34">
        <v>2388695158</v>
      </c>
      <c r="I881" s="35">
        <v>5.6000000000000001E-2</v>
      </c>
      <c r="J881" s="13">
        <v>0</v>
      </c>
      <c r="K881" s="13">
        <v>0</v>
      </c>
      <c r="L881" s="13">
        <v>0</v>
      </c>
      <c r="M881" s="13">
        <v>5.6000000000000001E-2</v>
      </c>
      <c r="N881" s="13">
        <v>0</v>
      </c>
      <c r="O881" s="13">
        <v>0</v>
      </c>
      <c r="P881" s="13">
        <v>2297985657</v>
      </c>
      <c r="Q881" s="36">
        <v>0.93</v>
      </c>
      <c r="R881" s="36">
        <v>0.90300000000000002</v>
      </c>
      <c r="S881" s="36">
        <v>0.91639999999999999</v>
      </c>
      <c r="T881" s="36">
        <v>0.82469999999999999</v>
      </c>
      <c r="U881" s="37">
        <v>0.90300000000000002</v>
      </c>
      <c r="V881" s="36">
        <f t="shared" si="26"/>
        <v>0</v>
      </c>
      <c r="W881" s="13">
        <f t="shared" si="27"/>
        <v>0</v>
      </c>
    </row>
    <row r="882" spans="1:23" x14ac:dyDescent="0.25">
      <c r="A882" s="45">
        <v>222901</v>
      </c>
      <c r="B882" s="13" t="s">
        <v>174</v>
      </c>
      <c r="C882" s="13" t="s">
        <v>1049</v>
      </c>
      <c r="D882" s="13">
        <v>44040.404618055552</v>
      </c>
      <c r="E882" s="13">
        <v>2424496</v>
      </c>
      <c r="F882" s="13">
        <v>220858092</v>
      </c>
      <c r="G882" s="34">
        <v>219707940</v>
      </c>
      <c r="H882" s="34">
        <v>187482007</v>
      </c>
      <c r="I882" s="35">
        <v>-0.14699999999999999</v>
      </c>
      <c r="J882" s="13">
        <v>0</v>
      </c>
      <c r="K882" s="13">
        <v>0</v>
      </c>
      <c r="L882" s="13">
        <v>0</v>
      </c>
      <c r="M882" s="13">
        <v>-0.14699999999999999</v>
      </c>
      <c r="N882" s="13">
        <v>2326491</v>
      </c>
      <c r="O882" s="13">
        <v>-98005</v>
      </c>
      <c r="P882" s="13">
        <v>188721070</v>
      </c>
      <c r="Q882" s="36">
        <v>0.93</v>
      </c>
      <c r="R882" s="36">
        <v>0.93</v>
      </c>
      <c r="S882" s="36">
        <v>0.91639999999999999</v>
      </c>
      <c r="T882" s="36">
        <v>0.82469999999999999</v>
      </c>
      <c r="U882" s="37">
        <v>0.91639999999999999</v>
      </c>
      <c r="V882" s="36">
        <f t="shared" si="26"/>
        <v>0</v>
      </c>
      <c r="W882" s="13">
        <f t="shared" si="27"/>
        <v>0</v>
      </c>
    </row>
    <row r="883" spans="1:23" x14ac:dyDescent="0.25">
      <c r="A883" s="45">
        <v>223901</v>
      </c>
      <c r="B883" s="13" t="s">
        <v>173</v>
      </c>
      <c r="C883" s="13" t="s">
        <v>1049</v>
      </c>
      <c r="D883" s="13">
        <v>44039.707499999997</v>
      </c>
      <c r="E883" s="13">
        <v>0</v>
      </c>
      <c r="F883" s="13">
        <v>706778674</v>
      </c>
      <c r="G883" s="34">
        <v>723171594</v>
      </c>
      <c r="H883" s="34">
        <v>648819785</v>
      </c>
      <c r="I883" s="35">
        <v>-0.10299999999999999</v>
      </c>
      <c r="J883" s="13">
        <v>0</v>
      </c>
      <c r="K883" s="13">
        <v>0</v>
      </c>
      <c r="L883" s="13">
        <v>0</v>
      </c>
      <c r="M883" s="13">
        <v>-0.10299999999999999</v>
      </c>
      <c r="N883" s="13">
        <v>0</v>
      </c>
      <c r="O883" s="13">
        <v>0</v>
      </c>
      <c r="P883" s="13">
        <v>634112279</v>
      </c>
      <c r="Q883" s="36">
        <v>0.93</v>
      </c>
      <c r="R883" s="36">
        <v>0.93</v>
      </c>
      <c r="S883" s="36">
        <v>0.91639999999999999</v>
      </c>
      <c r="T883" s="36">
        <v>0.82469999999999999</v>
      </c>
      <c r="U883" s="37">
        <v>0.91639999999999999</v>
      </c>
      <c r="V883" s="36">
        <f t="shared" si="26"/>
        <v>0</v>
      </c>
      <c r="W883" s="13">
        <f t="shared" si="27"/>
        <v>0</v>
      </c>
    </row>
    <row r="884" spans="1:23" x14ac:dyDescent="0.25">
      <c r="A884" s="45">
        <v>223902</v>
      </c>
      <c r="B884" s="13" t="s">
        <v>172</v>
      </c>
      <c r="C884" s="13" t="s">
        <v>1049</v>
      </c>
      <c r="D884" s="13">
        <v>44043.305833333332</v>
      </c>
      <c r="E884" s="13">
        <v>0</v>
      </c>
      <c r="F884" s="13">
        <v>60147898</v>
      </c>
      <c r="G884" s="34">
        <v>60006669</v>
      </c>
      <c r="H884" s="34">
        <v>57464514</v>
      </c>
      <c r="I884" s="35">
        <v>-4.2000000000000003E-2</v>
      </c>
      <c r="J884" s="13">
        <v>0</v>
      </c>
      <c r="K884" s="13">
        <v>0</v>
      </c>
      <c r="L884" s="13">
        <v>0</v>
      </c>
      <c r="M884" s="13">
        <v>-4.2000000000000003E-2</v>
      </c>
      <c r="N884" s="13">
        <v>0</v>
      </c>
      <c r="O884" s="13">
        <v>0</v>
      </c>
      <c r="P884" s="13">
        <v>57599760</v>
      </c>
      <c r="Q884" s="36">
        <v>0.93</v>
      </c>
      <c r="R884" s="36">
        <v>0.93</v>
      </c>
      <c r="S884" s="36">
        <v>0.91639999999999999</v>
      </c>
      <c r="T884" s="36">
        <v>0.82469999999999999</v>
      </c>
      <c r="U884" s="37">
        <v>0.91639999999999999</v>
      </c>
      <c r="V884" s="36">
        <f t="shared" si="26"/>
        <v>0</v>
      </c>
      <c r="W884" s="13">
        <f t="shared" si="27"/>
        <v>0</v>
      </c>
    </row>
    <row r="885" spans="1:23" x14ac:dyDescent="0.25">
      <c r="A885" s="45">
        <v>223904</v>
      </c>
      <c r="B885" s="13" t="s">
        <v>171</v>
      </c>
      <c r="C885" s="13" t="s">
        <v>1049</v>
      </c>
      <c r="D885" s="13">
        <v>44041.719305555554</v>
      </c>
      <c r="E885" s="13">
        <v>0</v>
      </c>
      <c r="F885" s="13">
        <v>197680042</v>
      </c>
      <c r="G885" s="34">
        <v>197303434</v>
      </c>
      <c r="H885" s="34">
        <v>150413938</v>
      </c>
      <c r="I885" s="35">
        <v>-0.23799999999999999</v>
      </c>
      <c r="J885" s="13">
        <v>0</v>
      </c>
      <c r="K885" s="13">
        <v>0</v>
      </c>
      <c r="L885" s="13">
        <v>0</v>
      </c>
      <c r="M885" s="13">
        <v>-0.23799999999999999</v>
      </c>
      <c r="N885" s="13">
        <v>779940</v>
      </c>
      <c r="O885" s="13">
        <v>779940</v>
      </c>
      <c r="P885" s="13">
        <v>151480984</v>
      </c>
      <c r="Q885" s="36">
        <v>0.93</v>
      </c>
      <c r="R885" s="36">
        <v>0.93</v>
      </c>
      <c r="S885" s="36">
        <v>0.91639999999999999</v>
      </c>
      <c r="T885" s="36">
        <v>0.82469999999999999</v>
      </c>
      <c r="U885" s="37">
        <v>0.91639999999999999</v>
      </c>
      <c r="V885" s="36">
        <f t="shared" si="26"/>
        <v>0</v>
      </c>
      <c r="W885" s="13">
        <f t="shared" si="27"/>
        <v>0</v>
      </c>
    </row>
    <row r="886" spans="1:23" x14ac:dyDescent="0.25">
      <c r="A886" s="45">
        <v>224901</v>
      </c>
      <c r="B886" s="13" t="s">
        <v>170</v>
      </c>
      <c r="C886" s="13" t="s">
        <v>1049</v>
      </c>
      <c r="D886" s="13">
        <v>44041.719305555554</v>
      </c>
      <c r="E886" s="13">
        <v>0</v>
      </c>
      <c r="F886" s="13">
        <v>146944701</v>
      </c>
      <c r="G886" s="34">
        <v>148634550</v>
      </c>
      <c r="H886" s="34">
        <v>165282659</v>
      </c>
      <c r="I886" s="35">
        <v>0.112</v>
      </c>
      <c r="J886" s="13">
        <v>0</v>
      </c>
      <c r="K886" s="13">
        <v>0</v>
      </c>
      <c r="L886" s="13">
        <v>0</v>
      </c>
      <c r="M886" s="13">
        <v>0.112</v>
      </c>
      <c r="N886" s="13">
        <v>0</v>
      </c>
      <c r="O886" s="13">
        <v>0</v>
      </c>
      <c r="P886" s="13">
        <v>163403535</v>
      </c>
      <c r="Q886" s="36">
        <v>0.93</v>
      </c>
      <c r="R886" s="36">
        <v>0.85719999999999996</v>
      </c>
      <c r="S886" s="36">
        <v>0.91639999999999999</v>
      </c>
      <c r="T886" s="36">
        <v>0.82469999999999999</v>
      </c>
      <c r="U886" s="37">
        <v>0.85719999999999996</v>
      </c>
      <c r="V886" s="36">
        <f t="shared" si="26"/>
        <v>0</v>
      </c>
      <c r="W886" s="13">
        <f t="shared" si="27"/>
        <v>0</v>
      </c>
    </row>
    <row r="887" spans="1:23" x14ac:dyDescent="0.25">
      <c r="A887" s="45">
        <v>224902</v>
      </c>
      <c r="B887" s="13" t="s">
        <v>169</v>
      </c>
      <c r="C887" s="13" t="s">
        <v>1049</v>
      </c>
      <c r="D887" s="13">
        <v>44043.648587962962</v>
      </c>
      <c r="E887" s="13">
        <v>0</v>
      </c>
      <c r="F887" s="13">
        <v>44185343</v>
      </c>
      <c r="G887" s="34">
        <v>44727147</v>
      </c>
      <c r="H887" s="34">
        <v>39822915</v>
      </c>
      <c r="I887" s="35">
        <v>-0.11</v>
      </c>
      <c r="J887" s="13">
        <v>0</v>
      </c>
      <c r="K887" s="13">
        <v>0</v>
      </c>
      <c r="L887" s="13">
        <v>0</v>
      </c>
      <c r="M887" s="13">
        <v>-0.11</v>
      </c>
      <c r="N887" s="13">
        <v>0</v>
      </c>
      <c r="O887" s="13">
        <v>0</v>
      </c>
      <c r="P887" s="13">
        <v>39340519</v>
      </c>
      <c r="Q887" s="36">
        <v>0.93</v>
      </c>
      <c r="R887" s="36">
        <v>0.93</v>
      </c>
      <c r="S887" s="36">
        <v>0.91639999999999999</v>
      </c>
      <c r="T887" s="36">
        <v>0.82469999999999999</v>
      </c>
      <c r="U887" s="37">
        <v>0.91639999999999999</v>
      </c>
      <c r="V887" s="36">
        <f t="shared" si="26"/>
        <v>0</v>
      </c>
      <c r="W887" s="13">
        <f t="shared" si="27"/>
        <v>0</v>
      </c>
    </row>
    <row r="888" spans="1:23" x14ac:dyDescent="0.25">
      <c r="A888" s="45">
        <v>225902</v>
      </c>
      <c r="B888" s="13" t="s">
        <v>168</v>
      </c>
      <c r="C888" s="13" t="s">
        <v>1049</v>
      </c>
      <c r="D888" s="13">
        <v>44039.707499999997</v>
      </c>
      <c r="E888" s="13">
        <v>105862888</v>
      </c>
      <c r="F888" s="13">
        <v>1496604246</v>
      </c>
      <c r="G888" s="34">
        <v>1360510995</v>
      </c>
      <c r="H888" s="34">
        <v>1419097248</v>
      </c>
      <c r="I888" s="35">
        <v>4.2999999999999997E-2</v>
      </c>
      <c r="J888" s="13">
        <v>0</v>
      </c>
      <c r="K888" s="13">
        <v>0</v>
      </c>
      <c r="L888" s="13">
        <v>0</v>
      </c>
      <c r="M888" s="13">
        <v>4.2999999999999997E-2</v>
      </c>
      <c r="N888" s="13">
        <v>112447601</v>
      </c>
      <c r="O888" s="13">
        <v>6584713</v>
      </c>
      <c r="P888" s="13">
        <v>1563076990</v>
      </c>
      <c r="Q888" s="36">
        <v>0.93</v>
      </c>
      <c r="R888" s="36">
        <v>0.91269999999999996</v>
      </c>
      <c r="S888" s="36">
        <v>0.91639999999999999</v>
      </c>
      <c r="T888" s="36">
        <v>0.82469999999999999</v>
      </c>
      <c r="U888" s="37">
        <v>0.91269999999999996</v>
      </c>
      <c r="V888" s="36">
        <f t="shared" si="26"/>
        <v>0</v>
      </c>
      <c r="W888" s="13">
        <f t="shared" si="27"/>
        <v>0</v>
      </c>
    </row>
    <row r="889" spans="1:23" x14ac:dyDescent="0.25">
      <c r="A889" s="45">
        <v>225906</v>
      </c>
      <c r="B889" s="13" t="s">
        <v>167</v>
      </c>
      <c r="C889" s="13" t="s">
        <v>1049</v>
      </c>
      <c r="D889" s="13">
        <v>44043.305833333332</v>
      </c>
      <c r="E889" s="13">
        <v>0</v>
      </c>
      <c r="F889" s="13">
        <v>139294524</v>
      </c>
      <c r="G889" s="34">
        <v>118470089</v>
      </c>
      <c r="H889" s="34">
        <v>129028709</v>
      </c>
      <c r="I889" s="35">
        <v>8.8999999999999996E-2</v>
      </c>
      <c r="J889" s="13">
        <v>0</v>
      </c>
      <c r="K889" s="13">
        <v>0</v>
      </c>
      <c r="L889" s="13">
        <v>0</v>
      </c>
      <c r="M889" s="13">
        <v>8.8999999999999996E-2</v>
      </c>
      <c r="N889" s="13">
        <v>0</v>
      </c>
      <c r="O889" s="13">
        <v>0</v>
      </c>
      <c r="P889" s="13">
        <v>151709117</v>
      </c>
      <c r="Q889" s="36">
        <v>0.93</v>
      </c>
      <c r="R889" s="36">
        <v>0.87519999999999998</v>
      </c>
      <c r="S889" s="36">
        <v>0.91639999999999999</v>
      </c>
      <c r="T889" s="36">
        <v>0.82469999999999999</v>
      </c>
      <c r="U889" s="37">
        <v>0.87519999999999998</v>
      </c>
      <c r="V889" s="36">
        <f t="shared" si="26"/>
        <v>0</v>
      </c>
      <c r="W889" s="13">
        <f t="shared" si="27"/>
        <v>0</v>
      </c>
    </row>
    <row r="890" spans="1:23" x14ac:dyDescent="0.25">
      <c r="A890" s="45">
        <v>225907</v>
      </c>
      <c r="B890" s="13" t="s">
        <v>166</v>
      </c>
      <c r="C890" s="13" t="s">
        <v>1049</v>
      </c>
      <c r="D890" s="13">
        <v>44043.305833333332</v>
      </c>
      <c r="E890" s="13">
        <v>0</v>
      </c>
      <c r="F890" s="13">
        <v>168164416</v>
      </c>
      <c r="G890" s="34">
        <v>176276486</v>
      </c>
      <c r="H890" s="34">
        <v>189865401</v>
      </c>
      <c r="I890" s="35">
        <v>7.6999999999999999E-2</v>
      </c>
      <c r="J890" s="13">
        <v>0</v>
      </c>
      <c r="K890" s="13">
        <v>0</v>
      </c>
      <c r="L890" s="13">
        <v>0</v>
      </c>
      <c r="M890" s="13">
        <v>7.6999999999999999E-2</v>
      </c>
      <c r="N890" s="13">
        <v>0</v>
      </c>
      <c r="O890" s="13">
        <v>0</v>
      </c>
      <c r="P890" s="13">
        <v>181127983</v>
      </c>
      <c r="Q890" s="36">
        <v>0.93</v>
      </c>
      <c r="R890" s="36">
        <v>0.88500000000000001</v>
      </c>
      <c r="S890" s="36">
        <v>0.91639999999999999</v>
      </c>
      <c r="T890" s="36">
        <v>0.82469999999999999</v>
      </c>
      <c r="U890" s="37">
        <v>0.88500000000000001</v>
      </c>
      <c r="V890" s="36">
        <f t="shared" si="26"/>
        <v>0</v>
      </c>
      <c r="W890" s="13">
        <f t="shared" si="27"/>
        <v>0</v>
      </c>
    </row>
    <row r="891" spans="1:23" x14ac:dyDescent="0.25">
      <c r="A891" s="45">
        <v>226901</v>
      </c>
      <c r="B891" s="13" t="s">
        <v>165</v>
      </c>
      <c r="C891" s="13" t="s">
        <v>1049</v>
      </c>
      <c r="D891" s="13">
        <v>44041.719305555554</v>
      </c>
      <c r="E891" s="13">
        <v>0</v>
      </c>
      <c r="F891" s="13">
        <v>200304531</v>
      </c>
      <c r="G891" s="34">
        <v>247548728</v>
      </c>
      <c r="H891" s="34">
        <v>253057301</v>
      </c>
      <c r="I891" s="35">
        <v>2.1999999999999999E-2</v>
      </c>
      <c r="J891" s="13">
        <v>0</v>
      </c>
      <c r="K891" s="13">
        <v>0</v>
      </c>
      <c r="L891" s="13">
        <v>0</v>
      </c>
      <c r="M891" s="13">
        <v>2.1999999999999999E-2</v>
      </c>
      <c r="N891" s="13">
        <v>0</v>
      </c>
      <c r="O891" s="13">
        <v>0</v>
      </c>
      <c r="P891" s="13">
        <v>204761803</v>
      </c>
      <c r="Q891" s="36">
        <v>0.93</v>
      </c>
      <c r="R891" s="36">
        <v>0.93</v>
      </c>
      <c r="S891" s="36">
        <v>0.91639999999999999</v>
      </c>
      <c r="T891" s="36">
        <v>0.82469999999999999</v>
      </c>
      <c r="U891" s="37">
        <v>0.91639999999999999</v>
      </c>
      <c r="V891" s="36">
        <f t="shared" si="26"/>
        <v>0</v>
      </c>
      <c r="W891" s="13">
        <f t="shared" si="27"/>
        <v>0</v>
      </c>
    </row>
    <row r="892" spans="1:23" x14ac:dyDescent="0.25">
      <c r="A892" s="45">
        <v>226903</v>
      </c>
      <c r="B892" s="13" t="s">
        <v>164</v>
      </c>
      <c r="C892" s="13" t="s">
        <v>1049</v>
      </c>
      <c r="D892" s="13">
        <v>44043.305833333332</v>
      </c>
      <c r="E892" s="13">
        <v>0</v>
      </c>
      <c r="F892" s="13">
        <v>5322929831</v>
      </c>
      <c r="G892" s="34">
        <v>5479243273</v>
      </c>
      <c r="H892" s="34">
        <v>5721176796</v>
      </c>
      <c r="I892" s="35">
        <v>4.3999999999999997E-2</v>
      </c>
      <c r="J892" s="13">
        <v>0</v>
      </c>
      <c r="K892" s="13">
        <v>0</v>
      </c>
      <c r="L892" s="13">
        <v>0</v>
      </c>
      <c r="M892" s="13">
        <v>4.3999999999999997E-2</v>
      </c>
      <c r="N892" s="13">
        <v>0</v>
      </c>
      <c r="O892" s="13">
        <v>0</v>
      </c>
      <c r="P892" s="13">
        <v>5557961404</v>
      </c>
      <c r="Q892" s="36">
        <v>0.93</v>
      </c>
      <c r="R892" s="36">
        <v>0.91290000000000004</v>
      </c>
      <c r="S892" s="36">
        <v>0.91639999999999999</v>
      </c>
      <c r="T892" s="36">
        <v>0.82469999999999999</v>
      </c>
      <c r="U892" s="37">
        <v>0.91290000000000004</v>
      </c>
      <c r="V892" s="36">
        <f t="shared" si="26"/>
        <v>0</v>
      </c>
      <c r="W892" s="13">
        <f t="shared" si="27"/>
        <v>0</v>
      </c>
    </row>
    <row r="893" spans="1:23" x14ac:dyDescent="0.25">
      <c r="A893" s="45">
        <v>226906</v>
      </c>
      <c r="B893" s="13" t="s">
        <v>162</v>
      </c>
      <c r="C893" s="13" t="s">
        <v>1049</v>
      </c>
      <c r="D893" s="13">
        <v>44039.707499999997</v>
      </c>
      <c r="E893" s="13">
        <v>0</v>
      </c>
      <c r="F893" s="13">
        <v>465706905</v>
      </c>
      <c r="G893" s="34">
        <v>471144453</v>
      </c>
      <c r="H893" s="34">
        <v>485734460</v>
      </c>
      <c r="I893" s="35">
        <v>3.1E-2</v>
      </c>
      <c r="J893" s="13">
        <v>0</v>
      </c>
      <c r="K893" s="13">
        <v>0</v>
      </c>
      <c r="L893" s="13">
        <v>0</v>
      </c>
      <c r="M893" s="13">
        <v>3.1E-2</v>
      </c>
      <c r="N893" s="13">
        <v>0</v>
      </c>
      <c r="O893" s="13">
        <v>0</v>
      </c>
      <c r="P893" s="13">
        <v>480128527</v>
      </c>
      <c r="Q893" s="36">
        <v>0.93</v>
      </c>
      <c r="R893" s="36">
        <v>0.92459999999999998</v>
      </c>
      <c r="S893" s="36">
        <v>0.91639999999999999</v>
      </c>
      <c r="T893" s="36">
        <v>0.82469999999999999</v>
      </c>
      <c r="U893" s="37">
        <v>0.91639999999999999</v>
      </c>
      <c r="V893" s="36">
        <f t="shared" si="26"/>
        <v>0</v>
      </c>
      <c r="W893" s="13">
        <f t="shared" si="27"/>
        <v>0</v>
      </c>
    </row>
    <row r="894" spans="1:23" x14ac:dyDescent="0.25">
      <c r="A894" s="45">
        <v>226907</v>
      </c>
      <c r="B894" s="13" t="s">
        <v>161</v>
      </c>
      <c r="C894" s="13" t="s">
        <v>1049</v>
      </c>
      <c r="D894" s="13">
        <v>44041.719305555554</v>
      </c>
      <c r="E894" s="13">
        <v>0</v>
      </c>
      <c r="F894" s="13">
        <v>280143413</v>
      </c>
      <c r="G894" s="34">
        <v>317545807</v>
      </c>
      <c r="H894" s="34">
        <v>341426518</v>
      </c>
      <c r="I894" s="35">
        <v>7.4999999999999997E-2</v>
      </c>
      <c r="J894" s="13">
        <v>0</v>
      </c>
      <c r="K894" s="13">
        <v>0</v>
      </c>
      <c r="L894" s="13">
        <v>0</v>
      </c>
      <c r="M894" s="13">
        <v>7.4999999999999997E-2</v>
      </c>
      <c r="N894" s="13">
        <v>0</v>
      </c>
      <c r="O894" s="13">
        <v>0</v>
      </c>
      <c r="P894" s="13">
        <v>301211315</v>
      </c>
      <c r="Q894" s="36">
        <v>0.93</v>
      </c>
      <c r="R894" s="36">
        <v>0.88649999999999995</v>
      </c>
      <c r="S894" s="36">
        <v>0.91639999999999999</v>
      </c>
      <c r="T894" s="36">
        <v>0.82469999999999999</v>
      </c>
      <c r="U894" s="37">
        <v>0.88649999999999995</v>
      </c>
      <c r="V894" s="36">
        <f t="shared" si="26"/>
        <v>0</v>
      </c>
      <c r="W894" s="13">
        <f t="shared" si="27"/>
        <v>0</v>
      </c>
    </row>
    <row r="895" spans="1:23" x14ac:dyDescent="0.25">
      <c r="A895" s="45">
        <v>226908</v>
      </c>
      <c r="B895" s="13" t="s">
        <v>160</v>
      </c>
      <c r="C895" s="13" t="s">
        <v>1049</v>
      </c>
      <c r="D895" s="13">
        <v>44041.719305555554</v>
      </c>
      <c r="E895" s="13">
        <v>0</v>
      </c>
      <c r="F895" s="13">
        <v>152111835</v>
      </c>
      <c r="G895" s="34">
        <v>152271803</v>
      </c>
      <c r="H895" s="34">
        <v>156501362</v>
      </c>
      <c r="I895" s="35">
        <v>2.8000000000000001E-2</v>
      </c>
      <c r="J895" s="13">
        <v>0</v>
      </c>
      <c r="K895" s="13">
        <v>0</v>
      </c>
      <c r="L895" s="13">
        <v>0</v>
      </c>
      <c r="M895" s="13">
        <v>2.8000000000000001E-2</v>
      </c>
      <c r="N895" s="13">
        <v>0</v>
      </c>
      <c r="O895" s="13">
        <v>0</v>
      </c>
      <c r="P895" s="13">
        <v>156336951</v>
      </c>
      <c r="Q895" s="36">
        <v>0.93</v>
      </c>
      <c r="R895" s="36">
        <v>0.9274</v>
      </c>
      <c r="S895" s="36">
        <v>0.91639999999999999</v>
      </c>
      <c r="T895" s="36">
        <v>0.82469999999999999</v>
      </c>
      <c r="U895" s="37">
        <v>0.91639999999999999</v>
      </c>
      <c r="V895" s="36">
        <f t="shared" si="26"/>
        <v>0</v>
      </c>
      <c r="W895" s="13">
        <f t="shared" si="27"/>
        <v>0</v>
      </c>
    </row>
    <row r="896" spans="1:23" x14ac:dyDescent="0.25">
      <c r="A896" s="45">
        <v>227901</v>
      </c>
      <c r="B896" s="13" t="s">
        <v>159</v>
      </c>
      <c r="C896" s="13" t="s">
        <v>1049</v>
      </c>
      <c r="D896" s="13">
        <v>44043.305833333332</v>
      </c>
      <c r="E896" s="13">
        <v>0</v>
      </c>
      <c r="F896" s="13">
        <v>134022059831</v>
      </c>
      <c r="G896" s="34">
        <v>137435535164</v>
      </c>
      <c r="H896" s="34">
        <v>143850152480</v>
      </c>
      <c r="I896" s="35">
        <v>4.7E-2</v>
      </c>
      <c r="J896" s="13">
        <v>0</v>
      </c>
      <c r="K896" s="13">
        <v>0</v>
      </c>
      <c r="L896" s="13">
        <v>0</v>
      </c>
      <c r="M896" s="13">
        <v>4.7E-2</v>
      </c>
      <c r="N896" s="13">
        <v>0</v>
      </c>
      <c r="O896" s="13">
        <v>0</v>
      </c>
      <c r="P896" s="13">
        <v>140277357813</v>
      </c>
      <c r="Q896" s="36">
        <v>0.93</v>
      </c>
      <c r="R896" s="36">
        <v>0.91069999999999995</v>
      </c>
      <c r="S896" s="36">
        <v>0.91639999999999999</v>
      </c>
      <c r="T896" s="36">
        <v>0.82469999999999999</v>
      </c>
      <c r="U896" s="37">
        <v>0.91069999999999995</v>
      </c>
      <c r="V896" s="36">
        <f t="shared" si="26"/>
        <v>0</v>
      </c>
      <c r="W896" s="13">
        <f t="shared" si="27"/>
        <v>0</v>
      </c>
    </row>
    <row r="897" spans="1:23" x14ac:dyDescent="0.25">
      <c r="A897" s="45">
        <v>227904</v>
      </c>
      <c r="B897" s="13" t="s">
        <v>158</v>
      </c>
      <c r="C897" s="13" t="s">
        <v>1049</v>
      </c>
      <c r="D897" s="13">
        <v>44043.305833333332</v>
      </c>
      <c r="E897" s="13">
        <v>0</v>
      </c>
      <c r="F897" s="13">
        <v>15796850765</v>
      </c>
      <c r="G897" s="34">
        <v>16185575523</v>
      </c>
      <c r="H897" s="34">
        <v>17098241314</v>
      </c>
      <c r="I897" s="35">
        <v>5.6000000000000001E-2</v>
      </c>
      <c r="J897" s="13">
        <v>0</v>
      </c>
      <c r="K897" s="13">
        <v>0</v>
      </c>
      <c r="L897" s="13">
        <v>0</v>
      </c>
      <c r="M897" s="13">
        <v>5.6000000000000001E-2</v>
      </c>
      <c r="N897" s="13">
        <v>0</v>
      </c>
      <c r="O897" s="13">
        <v>0</v>
      </c>
      <c r="P897" s="13">
        <v>16687597299</v>
      </c>
      <c r="Q897" s="36">
        <v>0.93</v>
      </c>
      <c r="R897" s="36">
        <v>0.90229999999999999</v>
      </c>
      <c r="S897" s="36">
        <v>0.91639999999999999</v>
      </c>
      <c r="T897" s="36">
        <v>0.82469999999999999</v>
      </c>
      <c r="U897" s="37">
        <v>0.90229999999999999</v>
      </c>
      <c r="V897" s="36">
        <f t="shared" si="26"/>
        <v>0</v>
      </c>
      <c r="W897" s="13">
        <f t="shared" si="27"/>
        <v>0</v>
      </c>
    </row>
    <row r="898" spans="1:23" x14ac:dyDescent="0.25">
      <c r="A898" s="45">
        <v>227907</v>
      </c>
      <c r="B898" s="13" t="s">
        <v>157</v>
      </c>
      <c r="C898" s="13" t="s">
        <v>1049</v>
      </c>
      <c r="D898" s="13">
        <v>44043.633391203701</v>
      </c>
      <c r="E898" s="13">
        <v>0</v>
      </c>
      <c r="F898" s="13">
        <v>5499221922</v>
      </c>
      <c r="G898" s="34">
        <v>5575739589</v>
      </c>
      <c r="H898" s="34">
        <v>5953486315</v>
      </c>
      <c r="I898" s="35">
        <v>6.8000000000000005E-2</v>
      </c>
      <c r="J898" s="13">
        <v>0</v>
      </c>
      <c r="K898" s="13">
        <v>0</v>
      </c>
      <c r="L898" s="13">
        <v>0</v>
      </c>
      <c r="M898" s="13">
        <v>6.8000000000000005E-2</v>
      </c>
      <c r="N898" s="13">
        <v>0</v>
      </c>
      <c r="O898" s="13">
        <v>0</v>
      </c>
      <c r="P898" s="13">
        <v>5871784708</v>
      </c>
      <c r="Q898" s="36">
        <v>0.93</v>
      </c>
      <c r="R898" s="36">
        <v>0.89270000000000005</v>
      </c>
      <c r="S898" s="36">
        <v>0.91639999999999999</v>
      </c>
      <c r="T898" s="36">
        <v>0.82469999999999999</v>
      </c>
      <c r="U898" s="37">
        <v>0.89270000000000005</v>
      </c>
      <c r="V898" s="36">
        <f t="shared" ref="V898:V961" si="28">MIN(R898,S898)-U898</f>
        <v>0</v>
      </c>
      <c r="W898" s="13">
        <f t="shared" ref="W898:W961" si="29">V898*(P898/100)</f>
        <v>0</v>
      </c>
    </row>
    <row r="899" spans="1:23" x14ac:dyDescent="0.25">
      <c r="A899" s="45">
        <v>227909</v>
      </c>
      <c r="B899" s="13" t="s">
        <v>156</v>
      </c>
      <c r="C899" s="13" t="s">
        <v>1049</v>
      </c>
      <c r="D899" s="13">
        <v>44039.707499999997</v>
      </c>
      <c r="E899" s="13">
        <v>0</v>
      </c>
      <c r="F899" s="13">
        <v>16281860559</v>
      </c>
      <c r="G899" s="34">
        <v>18708325943</v>
      </c>
      <c r="H899" s="34">
        <v>19261098696</v>
      </c>
      <c r="I899" s="35">
        <v>0.03</v>
      </c>
      <c r="J899" s="13">
        <v>0</v>
      </c>
      <c r="K899" s="13">
        <v>0</v>
      </c>
      <c r="L899" s="13">
        <v>0</v>
      </c>
      <c r="M899" s="13">
        <v>0.03</v>
      </c>
      <c r="N899" s="13">
        <v>0</v>
      </c>
      <c r="O899" s="13">
        <v>0</v>
      </c>
      <c r="P899" s="13">
        <v>16762938819</v>
      </c>
      <c r="Q899" s="36">
        <v>0.93</v>
      </c>
      <c r="R899" s="36">
        <v>0.92579999999999996</v>
      </c>
      <c r="S899" s="36">
        <v>0.91639999999999999</v>
      </c>
      <c r="T899" s="36">
        <v>0.82469999999999999</v>
      </c>
      <c r="U899" s="37">
        <v>0.91639999999999999</v>
      </c>
      <c r="V899" s="36">
        <f t="shared" si="28"/>
        <v>0</v>
      </c>
      <c r="W899" s="13">
        <f t="shared" si="29"/>
        <v>0</v>
      </c>
    </row>
    <row r="900" spans="1:23" x14ac:dyDescent="0.25">
      <c r="A900" s="45">
        <v>227910</v>
      </c>
      <c r="B900" s="13" t="s">
        <v>155</v>
      </c>
      <c r="C900" s="13" t="s">
        <v>1049</v>
      </c>
      <c r="D900" s="13">
        <v>44043.305833333332</v>
      </c>
      <c r="E900" s="13">
        <v>0</v>
      </c>
      <c r="F900" s="13">
        <v>7311908487</v>
      </c>
      <c r="G900" s="34">
        <v>7194084898</v>
      </c>
      <c r="H900" s="34">
        <v>7818854924</v>
      </c>
      <c r="I900" s="35">
        <v>8.6999999999999994E-2</v>
      </c>
      <c r="J900" s="13">
        <v>0</v>
      </c>
      <c r="K900" s="13">
        <v>0</v>
      </c>
      <c r="L900" s="13">
        <v>0</v>
      </c>
      <c r="M900" s="13">
        <v>8.6999999999999994E-2</v>
      </c>
      <c r="N900" s="13">
        <v>0</v>
      </c>
      <c r="O900" s="13">
        <v>0</v>
      </c>
      <c r="P900" s="13">
        <v>7946910898</v>
      </c>
      <c r="Q900" s="36">
        <v>0.93</v>
      </c>
      <c r="R900" s="36">
        <v>0.877</v>
      </c>
      <c r="S900" s="36">
        <v>0.91639999999999999</v>
      </c>
      <c r="T900" s="36">
        <v>0.82469999999999999</v>
      </c>
      <c r="U900" s="37">
        <v>0.877</v>
      </c>
      <c r="V900" s="36">
        <f t="shared" si="28"/>
        <v>0</v>
      </c>
      <c r="W900" s="13">
        <f t="shared" si="29"/>
        <v>0</v>
      </c>
    </row>
    <row r="901" spans="1:23" x14ac:dyDescent="0.25">
      <c r="A901" s="45">
        <v>227912</v>
      </c>
      <c r="B901" s="13" t="s">
        <v>154</v>
      </c>
      <c r="C901" s="13" t="s">
        <v>1049</v>
      </c>
      <c r="D901" s="13">
        <v>44042.594907407409</v>
      </c>
      <c r="E901" s="13">
        <v>244531028</v>
      </c>
      <c r="F901" s="13">
        <v>1941203000</v>
      </c>
      <c r="G901" s="34">
        <v>1884887274</v>
      </c>
      <c r="H901" s="34">
        <v>2024879478</v>
      </c>
      <c r="I901" s="35">
        <v>7.3999999999999996E-2</v>
      </c>
      <c r="J901" s="13">
        <v>0</v>
      </c>
      <c r="K901" s="13">
        <v>0</v>
      </c>
      <c r="L901" s="13">
        <v>0</v>
      </c>
      <c r="M901" s="13">
        <v>7.3999999999999996E-2</v>
      </c>
      <c r="N901" s="13">
        <v>271370018</v>
      </c>
      <c r="O901" s="13">
        <v>26838990</v>
      </c>
      <c r="P901" s="13">
        <v>2094055281</v>
      </c>
      <c r="Q901" s="36">
        <v>0.93</v>
      </c>
      <c r="R901" s="36">
        <v>0.88360000000000005</v>
      </c>
      <c r="S901" s="36">
        <v>0.91639999999999999</v>
      </c>
      <c r="T901" s="36">
        <v>0.82469999999999999</v>
      </c>
      <c r="U901" s="37">
        <v>0.88360000000000005</v>
      </c>
      <c r="V901" s="36">
        <f t="shared" si="28"/>
        <v>0</v>
      </c>
      <c r="W901" s="13">
        <f t="shared" si="29"/>
        <v>0</v>
      </c>
    </row>
    <row r="902" spans="1:23" x14ac:dyDescent="0.25">
      <c r="A902" s="45">
        <v>227913</v>
      </c>
      <c r="B902" s="13" t="s">
        <v>153</v>
      </c>
      <c r="C902" s="13" t="s">
        <v>1049</v>
      </c>
      <c r="D902" s="13">
        <v>44039.707499999997</v>
      </c>
      <c r="E902" s="13">
        <v>1776856202</v>
      </c>
      <c r="F902" s="13">
        <v>14040762443</v>
      </c>
      <c r="G902" s="34">
        <v>13011567304</v>
      </c>
      <c r="H902" s="34">
        <v>13423952554</v>
      </c>
      <c r="I902" s="35">
        <v>3.2000000000000001E-2</v>
      </c>
      <c r="J902" s="13">
        <v>0</v>
      </c>
      <c r="K902" s="13">
        <v>0</v>
      </c>
      <c r="L902" s="13">
        <v>0</v>
      </c>
      <c r="M902" s="13">
        <v>3.2000000000000001E-2</v>
      </c>
      <c r="N902" s="13">
        <v>1845834589</v>
      </c>
      <c r="O902" s="13">
        <v>68978387</v>
      </c>
      <c r="P902" s="13">
        <v>14498429904</v>
      </c>
      <c r="Q902" s="36">
        <v>0.93</v>
      </c>
      <c r="R902" s="36">
        <v>0.92310000000000003</v>
      </c>
      <c r="S902" s="36">
        <v>0.91639999999999999</v>
      </c>
      <c r="T902" s="36">
        <v>0.82469999999999999</v>
      </c>
      <c r="U902" s="37">
        <v>0.91639999999999999</v>
      </c>
      <c r="V902" s="36">
        <f t="shared" si="28"/>
        <v>0</v>
      </c>
      <c r="W902" s="13">
        <f t="shared" si="29"/>
        <v>0</v>
      </c>
    </row>
    <row r="903" spans="1:23" x14ac:dyDescent="0.25">
      <c r="A903" s="45">
        <v>228901</v>
      </c>
      <c r="B903" s="13" t="s">
        <v>152</v>
      </c>
      <c r="C903" s="13" t="s">
        <v>1049</v>
      </c>
      <c r="D903" s="13">
        <v>44036.564849537041</v>
      </c>
      <c r="E903" s="13">
        <v>0</v>
      </c>
      <c r="F903" s="13">
        <v>331517076</v>
      </c>
      <c r="G903" s="34">
        <v>303652201</v>
      </c>
      <c r="H903" s="34">
        <v>315534632</v>
      </c>
      <c r="I903" s="35">
        <v>3.9E-2</v>
      </c>
      <c r="J903" s="13">
        <v>0</v>
      </c>
      <c r="K903" s="13">
        <v>0</v>
      </c>
      <c r="L903" s="13">
        <v>0</v>
      </c>
      <c r="M903" s="13">
        <v>3.9E-2</v>
      </c>
      <c r="N903" s="13">
        <v>0</v>
      </c>
      <c r="O903" s="13">
        <v>0</v>
      </c>
      <c r="P903" s="13">
        <v>344489907</v>
      </c>
      <c r="Q903" s="36">
        <v>0.93</v>
      </c>
      <c r="R903" s="36">
        <v>0.9173</v>
      </c>
      <c r="S903" s="36">
        <v>0.91639999999999999</v>
      </c>
      <c r="T903" s="36">
        <v>0.82469999999999999</v>
      </c>
      <c r="U903" s="37">
        <v>0.91639999999999999</v>
      </c>
      <c r="V903" s="36">
        <f t="shared" si="28"/>
        <v>0</v>
      </c>
      <c r="W903" s="13">
        <f t="shared" si="29"/>
        <v>0</v>
      </c>
    </row>
    <row r="904" spans="1:23" x14ac:dyDescent="0.25">
      <c r="A904" s="45">
        <v>228903</v>
      </c>
      <c r="B904" s="13" t="s">
        <v>151</v>
      </c>
      <c r="C904" s="13" t="s">
        <v>1049</v>
      </c>
      <c r="D904" s="13">
        <v>44043.712442129632</v>
      </c>
      <c r="E904" s="13">
        <v>0</v>
      </c>
      <c r="F904" s="13">
        <v>425568997</v>
      </c>
      <c r="G904" s="34">
        <v>457211788</v>
      </c>
      <c r="H904" s="34">
        <v>479547862</v>
      </c>
      <c r="I904" s="35">
        <v>4.9000000000000002E-2</v>
      </c>
      <c r="J904" s="13">
        <v>0</v>
      </c>
      <c r="K904" s="13">
        <v>0</v>
      </c>
      <c r="L904" s="13">
        <v>0</v>
      </c>
      <c r="M904" s="13">
        <v>4.9000000000000002E-2</v>
      </c>
      <c r="N904" s="13">
        <v>0</v>
      </c>
      <c r="O904" s="13">
        <v>0</v>
      </c>
      <c r="P904" s="13">
        <v>446359232</v>
      </c>
      <c r="Q904" s="36">
        <v>0.93</v>
      </c>
      <c r="R904" s="36">
        <v>0.90880000000000005</v>
      </c>
      <c r="S904" s="36">
        <v>0.91639999999999999</v>
      </c>
      <c r="T904" s="36">
        <v>0.82469999999999999</v>
      </c>
      <c r="U904" s="37">
        <v>0.90880000000000005</v>
      </c>
      <c r="V904" s="36">
        <f t="shared" si="28"/>
        <v>0</v>
      </c>
      <c r="W904" s="13">
        <f t="shared" si="29"/>
        <v>0</v>
      </c>
    </row>
    <row r="905" spans="1:23" x14ac:dyDescent="0.25">
      <c r="A905" s="45">
        <v>228904</v>
      </c>
      <c r="B905" s="13" t="s">
        <v>150</v>
      </c>
      <c r="C905" s="13" t="s">
        <v>1049</v>
      </c>
      <c r="D905" s="13">
        <v>44041.719305555554</v>
      </c>
      <c r="E905" s="13">
        <v>0</v>
      </c>
      <c r="F905" s="13">
        <v>34802459</v>
      </c>
      <c r="G905" s="34">
        <v>37441764</v>
      </c>
      <c r="H905" s="34">
        <v>38398600</v>
      </c>
      <c r="I905" s="35">
        <v>2.5999999999999999E-2</v>
      </c>
      <c r="J905" s="13">
        <v>0</v>
      </c>
      <c r="K905" s="13">
        <v>0</v>
      </c>
      <c r="L905" s="13">
        <v>0</v>
      </c>
      <c r="M905" s="13">
        <v>2.5999999999999999E-2</v>
      </c>
      <c r="N905" s="13">
        <v>0</v>
      </c>
      <c r="O905" s="13">
        <v>0</v>
      </c>
      <c r="P905" s="13">
        <v>35691847</v>
      </c>
      <c r="Q905" s="36">
        <v>0.93</v>
      </c>
      <c r="R905" s="36">
        <v>0.9294</v>
      </c>
      <c r="S905" s="36">
        <v>0.91639999999999999</v>
      </c>
      <c r="T905" s="36">
        <v>0.82469999999999999</v>
      </c>
      <c r="U905" s="37">
        <v>0.91639999999999999</v>
      </c>
      <c r="V905" s="36">
        <f t="shared" si="28"/>
        <v>0</v>
      </c>
      <c r="W905" s="13">
        <f t="shared" si="29"/>
        <v>0</v>
      </c>
    </row>
    <row r="906" spans="1:23" x14ac:dyDescent="0.25">
      <c r="A906" s="45">
        <v>228905</v>
      </c>
      <c r="B906" s="13" t="s">
        <v>149</v>
      </c>
      <c r="C906" s="13" t="s">
        <v>1049</v>
      </c>
      <c r="D906" s="13">
        <v>44043.305833333332</v>
      </c>
      <c r="E906" s="13">
        <v>0</v>
      </c>
      <c r="F906" s="13">
        <v>52283270</v>
      </c>
      <c r="G906" s="34">
        <v>55727781</v>
      </c>
      <c r="H906" s="34">
        <v>57800826</v>
      </c>
      <c r="I906" s="35">
        <v>3.6999999999999998E-2</v>
      </c>
      <c r="J906" s="13">
        <v>0</v>
      </c>
      <c r="K906" s="13">
        <v>0</v>
      </c>
      <c r="L906" s="13">
        <v>0</v>
      </c>
      <c r="M906" s="13">
        <v>3.6999999999999998E-2</v>
      </c>
      <c r="N906" s="13">
        <v>0</v>
      </c>
      <c r="O906" s="13">
        <v>0</v>
      </c>
      <c r="P906" s="13">
        <v>54228181</v>
      </c>
      <c r="Q906" s="36">
        <v>0.93</v>
      </c>
      <c r="R906" s="36">
        <v>0.91900000000000004</v>
      </c>
      <c r="S906" s="36">
        <v>0.91639999999999999</v>
      </c>
      <c r="T906" s="36">
        <v>0.82469999999999999</v>
      </c>
      <c r="U906" s="37">
        <v>0.91639999999999999</v>
      </c>
      <c r="V906" s="36">
        <f t="shared" si="28"/>
        <v>0</v>
      </c>
      <c r="W906" s="13">
        <f t="shared" si="29"/>
        <v>0</v>
      </c>
    </row>
    <row r="907" spans="1:23" x14ac:dyDescent="0.25">
      <c r="A907" s="45">
        <v>229901</v>
      </c>
      <c r="B907" s="13" t="s">
        <v>148</v>
      </c>
      <c r="C907" s="13" t="s">
        <v>1049</v>
      </c>
      <c r="D907" s="13">
        <v>44044.402106481481</v>
      </c>
      <c r="E907" s="13">
        <v>0</v>
      </c>
      <c r="F907" s="13">
        <v>148327570</v>
      </c>
      <c r="G907" s="34">
        <v>155121506</v>
      </c>
      <c r="H907" s="34">
        <v>165400307</v>
      </c>
      <c r="I907" s="35">
        <v>6.6000000000000003E-2</v>
      </c>
      <c r="J907" s="13">
        <v>0</v>
      </c>
      <c r="K907" s="13">
        <v>0</v>
      </c>
      <c r="L907" s="13">
        <v>0</v>
      </c>
      <c r="M907" s="13">
        <v>6.6000000000000003E-2</v>
      </c>
      <c r="N907" s="13">
        <v>0</v>
      </c>
      <c r="O907" s="13">
        <v>0</v>
      </c>
      <c r="P907" s="13">
        <v>158156185</v>
      </c>
      <c r="Q907" s="36">
        <v>0.93</v>
      </c>
      <c r="R907" s="36">
        <v>0.89400000000000002</v>
      </c>
      <c r="S907" s="36">
        <v>0.91639999999999999</v>
      </c>
      <c r="T907" s="36">
        <v>0.82469999999999999</v>
      </c>
      <c r="U907" s="37">
        <v>0.89400000000000002</v>
      </c>
      <c r="V907" s="36">
        <f t="shared" si="28"/>
        <v>0</v>
      </c>
      <c r="W907" s="13">
        <f t="shared" si="29"/>
        <v>0</v>
      </c>
    </row>
    <row r="908" spans="1:23" x14ac:dyDescent="0.25">
      <c r="A908" s="45">
        <v>229903</v>
      </c>
      <c r="B908" s="13" t="s">
        <v>147</v>
      </c>
      <c r="C908" s="13" t="s">
        <v>1049</v>
      </c>
      <c r="D908" s="13">
        <v>44043.305833333332</v>
      </c>
      <c r="E908" s="13">
        <v>0</v>
      </c>
      <c r="F908" s="13">
        <v>586315790</v>
      </c>
      <c r="G908" s="34">
        <v>515733377</v>
      </c>
      <c r="H908" s="34">
        <v>513851536</v>
      </c>
      <c r="I908" s="35">
        <v>-4.0000000000000001E-3</v>
      </c>
      <c r="J908" s="13">
        <v>0</v>
      </c>
      <c r="K908" s="13">
        <v>0</v>
      </c>
      <c r="L908" s="13">
        <v>0</v>
      </c>
      <c r="M908" s="13">
        <v>-4.0000000000000001E-3</v>
      </c>
      <c r="N908" s="13">
        <v>0</v>
      </c>
      <c r="O908" s="13">
        <v>0</v>
      </c>
      <c r="P908" s="13">
        <v>584176403</v>
      </c>
      <c r="Q908" s="36">
        <v>0.93</v>
      </c>
      <c r="R908" s="36">
        <v>0.93</v>
      </c>
      <c r="S908" s="36">
        <v>0.91639999999999999</v>
      </c>
      <c r="T908" s="36">
        <v>0.82469999999999999</v>
      </c>
      <c r="U908" s="37">
        <v>0.91639999999999999</v>
      </c>
      <c r="V908" s="36">
        <f t="shared" si="28"/>
        <v>0</v>
      </c>
      <c r="W908" s="13">
        <f t="shared" si="29"/>
        <v>0</v>
      </c>
    </row>
    <row r="909" spans="1:23" x14ac:dyDescent="0.25">
      <c r="A909" s="45">
        <v>229904</v>
      </c>
      <c r="B909" s="13" t="s">
        <v>146</v>
      </c>
      <c r="C909" s="13" t="s">
        <v>1049</v>
      </c>
      <c r="D909" s="13">
        <v>44043.631331018521</v>
      </c>
      <c r="E909" s="13">
        <v>0</v>
      </c>
      <c r="F909" s="13">
        <v>335210599</v>
      </c>
      <c r="G909" s="34">
        <v>331916659</v>
      </c>
      <c r="H909" s="34">
        <v>331122348</v>
      </c>
      <c r="I909" s="35">
        <v>-2E-3</v>
      </c>
      <c r="J909" s="13">
        <v>0</v>
      </c>
      <c r="K909" s="13">
        <v>0</v>
      </c>
      <c r="L909" s="13">
        <v>0</v>
      </c>
      <c r="M909" s="13">
        <v>-2E-3</v>
      </c>
      <c r="N909" s="13">
        <v>0</v>
      </c>
      <c r="O909" s="13">
        <v>0</v>
      </c>
      <c r="P909" s="13">
        <v>334408405</v>
      </c>
      <c r="Q909" s="36">
        <v>0.93</v>
      </c>
      <c r="R909" s="36">
        <v>0.93</v>
      </c>
      <c r="S909" s="36">
        <v>0.91639999999999999</v>
      </c>
      <c r="T909" s="36">
        <v>0.82469999999999999</v>
      </c>
      <c r="U909" s="37">
        <v>0.91639999999999999</v>
      </c>
      <c r="V909" s="36">
        <f t="shared" si="28"/>
        <v>0</v>
      </c>
      <c r="W909" s="13">
        <f t="shared" si="29"/>
        <v>0</v>
      </c>
    </row>
    <row r="910" spans="1:23" x14ac:dyDescent="0.25">
      <c r="A910" s="45">
        <v>229905</v>
      </c>
      <c r="B910" s="13" t="s">
        <v>145</v>
      </c>
      <c r="C910" s="13" t="s">
        <v>1052</v>
      </c>
      <c r="D910" s="13">
        <v>44057.642812500002</v>
      </c>
      <c r="E910" s="13">
        <v>0</v>
      </c>
      <c r="F910" s="13">
        <v>89188958</v>
      </c>
      <c r="G910" s="34">
        <v>94516863</v>
      </c>
      <c r="H910" s="34">
        <v>103114815</v>
      </c>
      <c r="I910" s="35">
        <v>9.0999999999999998E-2</v>
      </c>
      <c r="J910" s="13">
        <v>0</v>
      </c>
      <c r="K910" s="13">
        <v>0</v>
      </c>
      <c r="L910" s="13">
        <v>0</v>
      </c>
      <c r="M910" s="13">
        <v>9.0999999999999998E-2</v>
      </c>
      <c r="N910" s="13">
        <v>0</v>
      </c>
      <c r="O910" s="13">
        <v>0</v>
      </c>
      <c r="P910" s="13">
        <v>97302244</v>
      </c>
      <c r="Q910" s="36">
        <v>0.93</v>
      </c>
      <c r="R910" s="36">
        <v>0.87370000000000003</v>
      </c>
      <c r="S910" s="36">
        <v>0.91639999999999999</v>
      </c>
      <c r="T910" s="36">
        <v>0.82469999999999999</v>
      </c>
      <c r="U910" s="37">
        <v>0.87370000000000003</v>
      </c>
      <c r="V910" s="36">
        <f t="shared" si="28"/>
        <v>0</v>
      </c>
      <c r="W910" s="13">
        <f t="shared" si="29"/>
        <v>0</v>
      </c>
    </row>
    <row r="911" spans="1:23" x14ac:dyDescent="0.25">
      <c r="A911" s="45">
        <v>229906</v>
      </c>
      <c r="B911" s="13" t="s">
        <v>144</v>
      </c>
      <c r="C911" s="13" t="s">
        <v>1049</v>
      </c>
      <c r="D911" s="13">
        <v>44040.735763888886</v>
      </c>
      <c r="E911" s="13">
        <v>0</v>
      </c>
      <c r="F911" s="13">
        <v>78980655</v>
      </c>
      <c r="G911" s="34">
        <v>82538562</v>
      </c>
      <c r="H911" s="34">
        <v>87011166</v>
      </c>
      <c r="I911" s="35">
        <v>5.3999999999999999E-2</v>
      </c>
      <c r="J911" s="13">
        <v>0</v>
      </c>
      <c r="K911" s="13">
        <v>0</v>
      </c>
      <c r="L911" s="13">
        <v>0</v>
      </c>
      <c r="M911" s="13">
        <v>5.3999999999999999E-2</v>
      </c>
      <c r="N911" s="13">
        <v>0</v>
      </c>
      <c r="O911" s="13">
        <v>0</v>
      </c>
      <c r="P911" s="13">
        <v>83260463</v>
      </c>
      <c r="Q911" s="36">
        <v>0.93</v>
      </c>
      <c r="R911" s="36">
        <v>0.9042</v>
      </c>
      <c r="S911" s="36">
        <v>0.91639999999999999</v>
      </c>
      <c r="T911" s="36">
        <v>0.82469999999999999</v>
      </c>
      <c r="U911" s="37">
        <v>0.9042</v>
      </c>
      <c r="V911" s="36">
        <f t="shared" si="28"/>
        <v>0</v>
      </c>
      <c r="W911" s="13">
        <f t="shared" si="29"/>
        <v>0</v>
      </c>
    </row>
    <row r="912" spans="1:23" x14ac:dyDescent="0.25">
      <c r="A912" s="45">
        <v>230901</v>
      </c>
      <c r="B912" s="13" t="s">
        <v>143</v>
      </c>
      <c r="C912" s="13" t="s">
        <v>1049</v>
      </c>
      <c r="D912" s="13">
        <v>44039.707499999997</v>
      </c>
      <c r="E912" s="13">
        <v>0</v>
      </c>
      <c r="F912" s="13">
        <v>230452452</v>
      </c>
      <c r="G912" s="34">
        <v>241143686</v>
      </c>
      <c r="H912" s="34">
        <v>244565128</v>
      </c>
      <c r="I912" s="35">
        <v>1.4E-2</v>
      </c>
      <c r="J912" s="13">
        <v>0</v>
      </c>
      <c r="K912" s="13">
        <v>0</v>
      </c>
      <c r="L912" s="13">
        <v>0</v>
      </c>
      <c r="M912" s="13">
        <v>1.4E-2</v>
      </c>
      <c r="N912" s="13">
        <v>0</v>
      </c>
      <c r="O912" s="13">
        <v>0</v>
      </c>
      <c r="P912" s="13">
        <v>233722203</v>
      </c>
      <c r="Q912" s="36">
        <v>0.93</v>
      </c>
      <c r="R912" s="36">
        <v>0.93</v>
      </c>
      <c r="S912" s="36">
        <v>0.91639999999999999</v>
      </c>
      <c r="T912" s="36">
        <v>0.82469999999999999</v>
      </c>
      <c r="U912" s="37">
        <v>0.91639999999999999</v>
      </c>
      <c r="V912" s="36">
        <f t="shared" si="28"/>
        <v>0</v>
      </c>
      <c r="W912" s="13">
        <f t="shared" si="29"/>
        <v>0</v>
      </c>
    </row>
    <row r="913" spans="1:23" x14ac:dyDescent="0.25">
      <c r="A913" s="45">
        <v>230902</v>
      </c>
      <c r="B913" s="13" t="s">
        <v>142</v>
      </c>
      <c r="C913" s="13" t="s">
        <v>1049</v>
      </c>
      <c r="D913" s="13">
        <v>44039.359756944446</v>
      </c>
      <c r="E913" s="13">
        <v>0</v>
      </c>
      <c r="F913" s="13">
        <v>894323390</v>
      </c>
      <c r="G913" s="34">
        <v>956200297</v>
      </c>
      <c r="H913" s="34">
        <v>948451453</v>
      </c>
      <c r="I913" s="35">
        <v>-8.0000000000000002E-3</v>
      </c>
      <c r="J913" s="13">
        <v>0</v>
      </c>
      <c r="K913" s="13">
        <v>0</v>
      </c>
      <c r="L913" s="13">
        <v>0</v>
      </c>
      <c r="M913" s="13">
        <v>-8.0000000000000002E-3</v>
      </c>
      <c r="N913" s="13">
        <v>0</v>
      </c>
      <c r="O913" s="13">
        <v>0</v>
      </c>
      <c r="P913" s="13">
        <v>887075983</v>
      </c>
      <c r="Q913" s="36">
        <v>0.93</v>
      </c>
      <c r="R913" s="36">
        <v>0.93</v>
      </c>
      <c r="S913" s="36">
        <v>0.91639999999999999</v>
      </c>
      <c r="T913" s="36">
        <v>0.82469999999999999</v>
      </c>
      <c r="U913" s="37">
        <v>0.91639999999999999</v>
      </c>
      <c r="V913" s="36">
        <f t="shared" si="28"/>
        <v>0</v>
      </c>
      <c r="W913" s="13">
        <f t="shared" si="29"/>
        <v>0</v>
      </c>
    </row>
    <row r="914" spans="1:23" x14ac:dyDescent="0.25">
      <c r="A914" s="45">
        <v>230903</v>
      </c>
      <c r="B914" s="13" t="s">
        <v>141</v>
      </c>
      <c r="C914" s="13" t="s">
        <v>1049</v>
      </c>
      <c r="D914" s="13">
        <v>44036.564849537041</v>
      </c>
      <c r="E914" s="13">
        <v>0</v>
      </c>
      <c r="F914" s="13">
        <v>167360843</v>
      </c>
      <c r="G914" s="34">
        <v>178042131</v>
      </c>
      <c r="H914" s="34">
        <v>176783765</v>
      </c>
      <c r="I914" s="35">
        <v>-7.0000000000000001E-3</v>
      </c>
      <c r="J914" s="13">
        <v>0</v>
      </c>
      <c r="K914" s="13">
        <v>0</v>
      </c>
      <c r="L914" s="13">
        <v>0</v>
      </c>
      <c r="M914" s="13">
        <v>-7.0000000000000001E-3</v>
      </c>
      <c r="N914" s="13">
        <v>0</v>
      </c>
      <c r="O914" s="13">
        <v>0</v>
      </c>
      <c r="P914" s="13">
        <v>166177970</v>
      </c>
      <c r="Q914" s="36">
        <v>0.93</v>
      </c>
      <c r="R914" s="36">
        <v>0.93</v>
      </c>
      <c r="S914" s="36">
        <v>0.91639999999999999</v>
      </c>
      <c r="T914" s="36">
        <v>0.82469999999999999</v>
      </c>
      <c r="U914" s="37">
        <v>0.91639999999999999</v>
      </c>
      <c r="V914" s="36">
        <f t="shared" si="28"/>
        <v>0</v>
      </c>
      <c r="W914" s="13">
        <f t="shared" si="29"/>
        <v>0</v>
      </c>
    </row>
    <row r="915" spans="1:23" x14ac:dyDescent="0.25">
      <c r="A915" s="45">
        <v>230905</v>
      </c>
      <c r="B915" s="13" t="s">
        <v>139</v>
      </c>
      <c r="C915" s="13" t="s">
        <v>1049</v>
      </c>
      <c r="D915" s="13">
        <v>44041.719305555554</v>
      </c>
      <c r="E915" s="13">
        <v>0</v>
      </c>
      <c r="F915" s="13">
        <v>428234116</v>
      </c>
      <c r="G915" s="34">
        <v>469888553</v>
      </c>
      <c r="H915" s="34">
        <v>483402146</v>
      </c>
      <c r="I915" s="35">
        <v>2.9000000000000001E-2</v>
      </c>
      <c r="J915" s="13">
        <v>0</v>
      </c>
      <c r="K915" s="13">
        <v>0</v>
      </c>
      <c r="L915" s="13">
        <v>0</v>
      </c>
      <c r="M915" s="13">
        <v>2.9000000000000001E-2</v>
      </c>
      <c r="N915" s="13">
        <v>0</v>
      </c>
      <c r="O915" s="13">
        <v>0</v>
      </c>
      <c r="P915" s="13">
        <v>440549763</v>
      </c>
      <c r="Q915" s="36">
        <v>0.93</v>
      </c>
      <c r="R915" s="36">
        <v>0.92659999999999998</v>
      </c>
      <c r="S915" s="36">
        <v>0.91639999999999999</v>
      </c>
      <c r="T915" s="36">
        <v>0.82469999999999999</v>
      </c>
      <c r="U915" s="37">
        <v>0.91639999999999999</v>
      </c>
      <c r="V915" s="36">
        <f t="shared" si="28"/>
        <v>0</v>
      </c>
      <c r="W915" s="13">
        <f t="shared" si="29"/>
        <v>0</v>
      </c>
    </row>
    <row r="916" spans="1:23" x14ac:dyDescent="0.25">
      <c r="A916" s="45">
        <v>230906</v>
      </c>
      <c r="B916" s="13" t="s">
        <v>138</v>
      </c>
      <c r="C916" s="13" t="s">
        <v>1049</v>
      </c>
      <c r="D916" s="13">
        <v>44040.735763888886</v>
      </c>
      <c r="E916" s="13">
        <v>0</v>
      </c>
      <c r="F916" s="13">
        <v>237781472</v>
      </c>
      <c r="G916" s="34">
        <v>252887156</v>
      </c>
      <c r="H916" s="34">
        <v>255679749</v>
      </c>
      <c r="I916" s="35">
        <v>1.0999999999999999E-2</v>
      </c>
      <c r="J916" s="13">
        <v>0</v>
      </c>
      <c r="K916" s="13">
        <v>0</v>
      </c>
      <c r="L916" s="13">
        <v>0</v>
      </c>
      <c r="M916" s="13">
        <v>1.0999999999999999E-2</v>
      </c>
      <c r="N916" s="13">
        <v>0</v>
      </c>
      <c r="O916" s="13">
        <v>0</v>
      </c>
      <c r="P916" s="13">
        <v>240407255</v>
      </c>
      <c r="Q916" s="36">
        <v>0.93</v>
      </c>
      <c r="R916" s="36">
        <v>0.93</v>
      </c>
      <c r="S916" s="36">
        <v>0.91639999999999999</v>
      </c>
      <c r="T916" s="36">
        <v>0.82469999999999999</v>
      </c>
      <c r="U916" s="37">
        <v>0.91639999999999999</v>
      </c>
      <c r="V916" s="36">
        <f t="shared" si="28"/>
        <v>0</v>
      </c>
      <c r="W916" s="13">
        <f t="shared" si="29"/>
        <v>0</v>
      </c>
    </row>
    <row r="917" spans="1:23" x14ac:dyDescent="0.25">
      <c r="A917" s="45">
        <v>230908</v>
      </c>
      <c r="B917" s="13" t="s">
        <v>137</v>
      </c>
      <c r="C917" s="13" t="s">
        <v>1049</v>
      </c>
      <c r="D917" s="13">
        <v>44036.564849537041</v>
      </c>
      <c r="E917" s="13">
        <v>0</v>
      </c>
      <c r="F917" s="13">
        <v>157507564</v>
      </c>
      <c r="G917" s="34">
        <v>164623523</v>
      </c>
      <c r="H917" s="34">
        <v>164032518</v>
      </c>
      <c r="I917" s="35">
        <v>-4.0000000000000001E-3</v>
      </c>
      <c r="J917" s="13">
        <v>0</v>
      </c>
      <c r="K917" s="13">
        <v>0</v>
      </c>
      <c r="L917" s="13">
        <v>0</v>
      </c>
      <c r="M917" s="13">
        <v>-4.0000000000000001E-3</v>
      </c>
      <c r="N917" s="13">
        <v>0</v>
      </c>
      <c r="O917" s="13">
        <v>0</v>
      </c>
      <c r="P917" s="13">
        <v>156942106</v>
      </c>
      <c r="Q917" s="36">
        <v>0.93</v>
      </c>
      <c r="R917" s="36">
        <v>0.93</v>
      </c>
      <c r="S917" s="36">
        <v>0.91639999999999999</v>
      </c>
      <c r="T917" s="36">
        <v>0.82469999999999999</v>
      </c>
      <c r="U917" s="37">
        <v>0.91639999999999999</v>
      </c>
      <c r="V917" s="36">
        <f t="shared" si="28"/>
        <v>0</v>
      </c>
      <c r="W917" s="13">
        <f t="shared" si="29"/>
        <v>0</v>
      </c>
    </row>
    <row r="918" spans="1:23" x14ac:dyDescent="0.25">
      <c r="A918" s="45">
        <v>231901</v>
      </c>
      <c r="B918" s="13" t="s">
        <v>136</v>
      </c>
      <c r="C918" s="13" t="s">
        <v>1049</v>
      </c>
      <c r="D918" s="13">
        <v>44041.719305555554</v>
      </c>
      <c r="E918" s="13">
        <v>7379412</v>
      </c>
      <c r="F918" s="13">
        <v>883170275</v>
      </c>
      <c r="G918" s="34">
        <v>886647530</v>
      </c>
      <c r="H918" s="34">
        <v>960722977</v>
      </c>
      <c r="I918" s="35">
        <v>8.4000000000000005E-2</v>
      </c>
      <c r="J918" s="13">
        <v>0</v>
      </c>
      <c r="K918" s="13">
        <v>0</v>
      </c>
      <c r="L918" s="13">
        <v>0</v>
      </c>
      <c r="M918" s="13">
        <v>8.4000000000000005E-2</v>
      </c>
      <c r="N918" s="13">
        <v>7328697</v>
      </c>
      <c r="O918" s="13">
        <v>-50715</v>
      </c>
      <c r="P918" s="13">
        <v>956287981</v>
      </c>
      <c r="Q918" s="36">
        <v>0.93</v>
      </c>
      <c r="R918" s="36">
        <v>0.88029999999999997</v>
      </c>
      <c r="S918" s="36">
        <v>0.91639999999999999</v>
      </c>
      <c r="T918" s="36">
        <v>0.82469999999999999</v>
      </c>
      <c r="U918" s="37">
        <v>0.88029999999999997</v>
      </c>
      <c r="V918" s="36">
        <f t="shared" si="28"/>
        <v>0</v>
      </c>
      <c r="W918" s="13">
        <f t="shared" si="29"/>
        <v>0</v>
      </c>
    </row>
    <row r="919" spans="1:23" x14ac:dyDescent="0.25">
      <c r="A919" s="45">
        <v>232901</v>
      </c>
      <c r="B919" s="13" t="s">
        <v>134</v>
      </c>
      <c r="C919" s="13" t="s">
        <v>1049</v>
      </c>
      <c r="D919" s="13">
        <v>44043.537870370368</v>
      </c>
      <c r="E919" s="13">
        <v>0</v>
      </c>
      <c r="F919" s="13">
        <v>86145140</v>
      </c>
      <c r="G919" s="34">
        <v>87485227</v>
      </c>
      <c r="H919" s="34">
        <v>90060276</v>
      </c>
      <c r="I919" s="35">
        <v>2.9000000000000001E-2</v>
      </c>
      <c r="J919" s="13">
        <v>0</v>
      </c>
      <c r="K919" s="13">
        <v>0</v>
      </c>
      <c r="L919" s="13">
        <v>0</v>
      </c>
      <c r="M919" s="13">
        <v>2.9000000000000001E-2</v>
      </c>
      <c r="N919" s="13">
        <v>0</v>
      </c>
      <c r="O919" s="13">
        <v>0</v>
      </c>
      <c r="P919" s="13">
        <v>88680745</v>
      </c>
      <c r="Q919" s="36">
        <v>0.93</v>
      </c>
      <c r="R919" s="36">
        <v>0.92589999999999995</v>
      </c>
      <c r="S919" s="36">
        <v>0.91639999999999999</v>
      </c>
      <c r="T919" s="36">
        <v>0.82469999999999999</v>
      </c>
      <c r="U919" s="37">
        <v>0.91639999999999999</v>
      </c>
      <c r="V919" s="36">
        <f t="shared" si="28"/>
        <v>0</v>
      </c>
      <c r="W919" s="13">
        <f t="shared" si="29"/>
        <v>0</v>
      </c>
    </row>
    <row r="920" spans="1:23" x14ac:dyDescent="0.25">
      <c r="A920" s="45">
        <v>232902</v>
      </c>
      <c r="B920" s="13" t="s">
        <v>133</v>
      </c>
      <c r="C920" s="13" t="s">
        <v>1049</v>
      </c>
      <c r="D920" s="13">
        <v>44043.305833333332</v>
      </c>
      <c r="E920" s="13">
        <v>0</v>
      </c>
      <c r="F920" s="13">
        <v>421157475</v>
      </c>
      <c r="G920" s="34">
        <v>411917888</v>
      </c>
      <c r="H920" s="34">
        <v>429359863</v>
      </c>
      <c r="I920" s="35">
        <v>4.2000000000000003E-2</v>
      </c>
      <c r="J920" s="13">
        <v>0</v>
      </c>
      <c r="K920" s="13">
        <v>0</v>
      </c>
      <c r="L920" s="13">
        <v>0</v>
      </c>
      <c r="M920" s="13">
        <v>4.2000000000000003E-2</v>
      </c>
      <c r="N920" s="13">
        <v>0</v>
      </c>
      <c r="O920" s="13">
        <v>0</v>
      </c>
      <c r="P920" s="13">
        <v>438990685</v>
      </c>
      <c r="Q920" s="36">
        <v>0.93</v>
      </c>
      <c r="R920" s="36">
        <v>0.91449999999999998</v>
      </c>
      <c r="S920" s="36">
        <v>0.91639999999999999</v>
      </c>
      <c r="T920" s="36">
        <v>0.82469999999999999</v>
      </c>
      <c r="U920" s="37">
        <v>0.91449999999999998</v>
      </c>
      <c r="V920" s="36">
        <f t="shared" si="28"/>
        <v>0</v>
      </c>
      <c r="W920" s="13">
        <f t="shared" si="29"/>
        <v>0</v>
      </c>
    </row>
    <row r="921" spans="1:23" x14ac:dyDescent="0.25">
      <c r="A921" s="45">
        <v>232903</v>
      </c>
      <c r="B921" s="13" t="s">
        <v>132</v>
      </c>
      <c r="C921" s="13" t="s">
        <v>1051</v>
      </c>
      <c r="D921" s="13">
        <v>44041.703020833331</v>
      </c>
      <c r="E921" s="13">
        <v>0</v>
      </c>
      <c r="F921" s="13">
        <v>1204913214</v>
      </c>
      <c r="G921" s="34">
        <v>1241736566</v>
      </c>
      <c r="H921" s="34">
        <v>1161446012</v>
      </c>
      <c r="I921" s="35">
        <v>-6.5000000000000002E-2</v>
      </c>
      <c r="J921" s="13">
        <v>0</v>
      </c>
      <c r="K921" s="13">
        <v>0</v>
      </c>
      <c r="L921" s="13">
        <v>0</v>
      </c>
      <c r="M921" s="13">
        <v>-6.5000000000000002E-2</v>
      </c>
      <c r="N921" s="13">
        <v>0</v>
      </c>
      <c r="O921" s="13">
        <v>0</v>
      </c>
      <c r="P921" s="13">
        <v>1127003654</v>
      </c>
      <c r="Q921" s="36">
        <v>0.93</v>
      </c>
      <c r="R921" s="36">
        <v>0.93</v>
      </c>
      <c r="S921" s="36">
        <v>0.91639999999999999</v>
      </c>
      <c r="T921" s="36">
        <v>0.82469999999999999</v>
      </c>
      <c r="U921" s="37">
        <v>0.91639999999999999</v>
      </c>
      <c r="V921" s="36">
        <f t="shared" si="28"/>
        <v>0</v>
      </c>
      <c r="W921" s="13">
        <f t="shared" si="29"/>
        <v>0</v>
      </c>
    </row>
    <row r="922" spans="1:23" x14ac:dyDescent="0.25">
      <c r="A922" s="45">
        <v>232904</v>
      </c>
      <c r="B922" s="13" t="s">
        <v>131</v>
      </c>
      <c r="C922" s="13" t="s">
        <v>1049</v>
      </c>
      <c r="D922" s="13">
        <v>44043.305833333332</v>
      </c>
      <c r="E922" s="13">
        <v>0</v>
      </c>
      <c r="F922" s="13">
        <v>222285695</v>
      </c>
      <c r="G922" s="34">
        <v>232772753</v>
      </c>
      <c r="H922" s="34">
        <v>229696084</v>
      </c>
      <c r="I922" s="35">
        <v>-1.2999999999999999E-2</v>
      </c>
      <c r="J922" s="13">
        <v>0</v>
      </c>
      <c r="K922" s="13">
        <v>0</v>
      </c>
      <c r="L922" s="13">
        <v>0</v>
      </c>
      <c r="M922" s="13">
        <v>-1.2999999999999999E-2</v>
      </c>
      <c r="N922" s="13">
        <v>0</v>
      </c>
      <c r="O922" s="13">
        <v>0</v>
      </c>
      <c r="P922" s="13">
        <v>219347638</v>
      </c>
      <c r="Q922" s="36">
        <v>0.93</v>
      </c>
      <c r="R922" s="36">
        <v>0.93</v>
      </c>
      <c r="S922" s="36">
        <v>0.91639999999999999</v>
      </c>
      <c r="T922" s="36">
        <v>0.82469999999999999</v>
      </c>
      <c r="U922" s="37">
        <v>0.91639999999999999</v>
      </c>
      <c r="V922" s="36">
        <f t="shared" si="28"/>
        <v>0</v>
      </c>
      <c r="W922" s="13">
        <f t="shared" si="29"/>
        <v>0</v>
      </c>
    </row>
    <row r="923" spans="1:23" x14ac:dyDescent="0.25">
      <c r="A923" s="45">
        <v>233901</v>
      </c>
      <c r="B923" s="13" t="s">
        <v>130</v>
      </c>
      <c r="C923" s="13" t="s">
        <v>1049</v>
      </c>
      <c r="D923" s="13">
        <v>44043.70621527778</v>
      </c>
      <c r="E923" s="13">
        <v>198871974</v>
      </c>
      <c r="F923" s="13">
        <v>2139399813</v>
      </c>
      <c r="G923" s="34">
        <v>2065022392</v>
      </c>
      <c r="H923" s="34">
        <v>2295719925</v>
      </c>
      <c r="I923" s="35">
        <v>0.112</v>
      </c>
      <c r="J923" s="13">
        <v>0</v>
      </c>
      <c r="K923" s="13">
        <v>0</v>
      </c>
      <c r="L923" s="13">
        <v>0</v>
      </c>
      <c r="M923" s="13">
        <v>0.112</v>
      </c>
      <c r="N923" s="13">
        <v>211043791</v>
      </c>
      <c r="O923" s="13">
        <v>12171817</v>
      </c>
      <c r="P923" s="13">
        <v>2368361040</v>
      </c>
      <c r="Q923" s="36">
        <v>0.93</v>
      </c>
      <c r="R923" s="36">
        <v>0.86099999999999999</v>
      </c>
      <c r="S923" s="36">
        <v>0.91639999999999999</v>
      </c>
      <c r="T923" s="36">
        <v>0.82469999999999999</v>
      </c>
      <c r="U923" s="37">
        <v>0.86099999999999999</v>
      </c>
      <c r="V923" s="36">
        <f t="shared" si="28"/>
        <v>0</v>
      </c>
      <c r="W923" s="13">
        <f t="shared" si="29"/>
        <v>0</v>
      </c>
    </row>
    <row r="924" spans="1:23" x14ac:dyDescent="0.25">
      <c r="A924" s="45">
        <v>234902</v>
      </c>
      <c r="B924" s="13" t="s">
        <v>128</v>
      </c>
      <c r="C924" s="13" t="s">
        <v>1049</v>
      </c>
      <c r="D924" s="13">
        <v>44041.719305555554</v>
      </c>
      <c r="E924" s="13">
        <v>0</v>
      </c>
      <c r="F924" s="13">
        <v>808142057</v>
      </c>
      <c r="G924" s="34">
        <v>868964612</v>
      </c>
      <c r="H924" s="34">
        <v>959688779</v>
      </c>
      <c r="I924" s="35">
        <v>0.104</v>
      </c>
      <c r="J924" s="13">
        <v>0</v>
      </c>
      <c r="K924" s="13">
        <v>0</v>
      </c>
      <c r="L924" s="13">
        <v>0</v>
      </c>
      <c r="M924" s="13">
        <v>0.104</v>
      </c>
      <c r="N924" s="13">
        <v>0</v>
      </c>
      <c r="O924" s="13">
        <v>0</v>
      </c>
      <c r="P924" s="13">
        <v>892516051</v>
      </c>
      <c r="Q924" s="36">
        <v>0.93</v>
      </c>
      <c r="R924" s="36">
        <v>0.86309999999999998</v>
      </c>
      <c r="S924" s="36">
        <v>0.91639999999999999</v>
      </c>
      <c r="T924" s="36">
        <v>0.82469999999999999</v>
      </c>
      <c r="U924" s="37">
        <v>0.86309999999999998</v>
      </c>
      <c r="V924" s="36">
        <f t="shared" si="28"/>
        <v>0</v>
      </c>
      <c r="W924" s="13">
        <f t="shared" si="29"/>
        <v>0</v>
      </c>
    </row>
    <row r="925" spans="1:23" x14ac:dyDescent="0.25">
      <c r="A925" s="45">
        <v>234903</v>
      </c>
      <c r="B925" s="13" t="s">
        <v>127</v>
      </c>
      <c r="C925" s="13" t="s">
        <v>1049</v>
      </c>
      <c r="D925" s="13">
        <v>44040.735763888886</v>
      </c>
      <c r="E925" s="13">
        <v>0</v>
      </c>
      <c r="F925" s="13">
        <v>268780743</v>
      </c>
      <c r="G925" s="34">
        <v>290063979</v>
      </c>
      <c r="H925" s="34">
        <v>331218073</v>
      </c>
      <c r="I925" s="35">
        <v>0.14199999999999999</v>
      </c>
      <c r="J925" s="13">
        <v>0</v>
      </c>
      <c r="K925" s="13">
        <v>0</v>
      </c>
      <c r="L925" s="13">
        <v>0</v>
      </c>
      <c r="M925" s="13">
        <v>0.14199999999999999</v>
      </c>
      <c r="N925" s="13">
        <v>0</v>
      </c>
      <c r="O925" s="13">
        <v>0</v>
      </c>
      <c r="P925" s="13">
        <v>306915185</v>
      </c>
      <c r="Q925" s="36">
        <v>0.93</v>
      </c>
      <c r="R925" s="36">
        <v>0.83479999999999999</v>
      </c>
      <c r="S925" s="36">
        <v>0.91639999999999999</v>
      </c>
      <c r="T925" s="36">
        <v>0.82469999999999999</v>
      </c>
      <c r="U925" s="37">
        <v>0.83479999999999999</v>
      </c>
      <c r="V925" s="36">
        <f t="shared" si="28"/>
        <v>0</v>
      </c>
      <c r="W925" s="13">
        <f t="shared" si="29"/>
        <v>0</v>
      </c>
    </row>
    <row r="926" spans="1:23" x14ac:dyDescent="0.25">
      <c r="A926" s="45">
        <v>234904</v>
      </c>
      <c r="B926" s="13" t="s">
        <v>126</v>
      </c>
      <c r="C926" s="13" t="s">
        <v>1049</v>
      </c>
      <c r="D926" s="13">
        <v>44041.719305555554</v>
      </c>
      <c r="E926" s="13">
        <v>35216034</v>
      </c>
      <c r="F926" s="13">
        <v>300768105</v>
      </c>
      <c r="G926" s="34">
        <v>294525647</v>
      </c>
      <c r="H926" s="34">
        <v>315993530</v>
      </c>
      <c r="I926" s="35">
        <v>7.2999999999999995E-2</v>
      </c>
      <c r="J926" s="13">
        <v>0</v>
      </c>
      <c r="K926" s="13">
        <v>0</v>
      </c>
      <c r="L926" s="13">
        <v>0</v>
      </c>
      <c r="M926" s="13">
        <v>7.2999999999999995E-2</v>
      </c>
      <c r="N926" s="13">
        <v>38573669</v>
      </c>
      <c r="O926" s="13">
        <v>3357635</v>
      </c>
      <c r="P926" s="13">
        <v>323481748</v>
      </c>
      <c r="Q926" s="36">
        <v>0.93</v>
      </c>
      <c r="R926" s="36">
        <v>0.88629999999999998</v>
      </c>
      <c r="S926" s="36">
        <v>0.91639999999999999</v>
      </c>
      <c r="T926" s="36">
        <v>0.82469999999999999</v>
      </c>
      <c r="U926" s="37">
        <v>0.88629999999999998</v>
      </c>
      <c r="V926" s="36">
        <f t="shared" si="28"/>
        <v>0</v>
      </c>
      <c r="W926" s="13">
        <f t="shared" si="29"/>
        <v>0</v>
      </c>
    </row>
    <row r="927" spans="1:23" x14ac:dyDescent="0.25">
      <c r="A927" s="45">
        <v>234905</v>
      </c>
      <c r="B927" s="13" t="s">
        <v>125</v>
      </c>
      <c r="C927" s="13" t="s">
        <v>1049</v>
      </c>
      <c r="D927" s="13">
        <v>44043.305833333332</v>
      </c>
      <c r="E927" s="13">
        <v>0</v>
      </c>
      <c r="F927" s="13">
        <v>123454403</v>
      </c>
      <c r="G927" s="34">
        <v>131476313</v>
      </c>
      <c r="H927" s="34">
        <v>151841469</v>
      </c>
      <c r="I927" s="35">
        <v>0.155</v>
      </c>
      <c r="J927" s="13">
        <v>0</v>
      </c>
      <c r="K927" s="13">
        <v>0</v>
      </c>
      <c r="L927" s="13">
        <v>0</v>
      </c>
      <c r="M927" s="13">
        <v>0.155</v>
      </c>
      <c r="N927" s="13">
        <v>0</v>
      </c>
      <c r="O927" s="13">
        <v>0</v>
      </c>
      <c r="P927" s="13">
        <v>142576997</v>
      </c>
      <c r="Q927" s="36">
        <v>0.93</v>
      </c>
      <c r="R927" s="36">
        <v>0.82530000000000003</v>
      </c>
      <c r="S927" s="36">
        <v>0.91639999999999999</v>
      </c>
      <c r="T927" s="36">
        <v>0.82469999999999999</v>
      </c>
      <c r="U927" s="37">
        <v>0.82530000000000003</v>
      </c>
      <c r="V927" s="36">
        <f t="shared" si="28"/>
        <v>0</v>
      </c>
      <c r="W927" s="13">
        <f t="shared" si="29"/>
        <v>0</v>
      </c>
    </row>
    <row r="928" spans="1:23" x14ac:dyDescent="0.25">
      <c r="A928" s="45">
        <v>234906</v>
      </c>
      <c r="B928" s="13" t="s">
        <v>124</v>
      </c>
      <c r="C928" s="13" t="s">
        <v>1049</v>
      </c>
      <c r="D928" s="13">
        <v>44043.617673611108</v>
      </c>
      <c r="E928" s="13">
        <v>98967884</v>
      </c>
      <c r="F928" s="13">
        <v>744346454</v>
      </c>
      <c r="G928" s="34">
        <v>708193426</v>
      </c>
      <c r="H928" s="34">
        <v>799485030</v>
      </c>
      <c r="I928" s="35">
        <v>0.129</v>
      </c>
      <c r="J928" s="13">
        <v>0</v>
      </c>
      <c r="K928" s="13">
        <v>0</v>
      </c>
      <c r="L928" s="13">
        <v>0</v>
      </c>
      <c r="M928" s="13">
        <v>0.129</v>
      </c>
      <c r="N928" s="13">
        <v>108760648</v>
      </c>
      <c r="O928" s="13">
        <v>9792764</v>
      </c>
      <c r="P928" s="13">
        <v>837333502</v>
      </c>
      <c r="Q928" s="36">
        <v>0.93</v>
      </c>
      <c r="R928" s="36">
        <v>0.84730000000000005</v>
      </c>
      <c r="S928" s="36">
        <v>0.91639999999999999</v>
      </c>
      <c r="T928" s="36">
        <v>0.82469999999999999</v>
      </c>
      <c r="U928" s="37">
        <v>0.84730000000000005</v>
      </c>
      <c r="V928" s="36">
        <f t="shared" si="28"/>
        <v>0</v>
      </c>
      <c r="W928" s="13">
        <f t="shared" si="29"/>
        <v>0</v>
      </c>
    </row>
    <row r="929" spans="1:23" x14ac:dyDescent="0.25">
      <c r="A929" s="45">
        <v>234907</v>
      </c>
      <c r="B929" s="13" t="s">
        <v>123</v>
      </c>
      <c r="C929" s="13" t="s">
        <v>1049</v>
      </c>
      <c r="D929" s="13">
        <v>44041.719305555554</v>
      </c>
      <c r="E929" s="13">
        <v>0</v>
      </c>
      <c r="F929" s="13">
        <v>777943565</v>
      </c>
      <c r="G929" s="34">
        <v>758471735</v>
      </c>
      <c r="H929" s="34">
        <v>857326265</v>
      </c>
      <c r="I929" s="35">
        <v>0.13</v>
      </c>
      <c r="J929" s="13">
        <v>0</v>
      </c>
      <c r="K929" s="13">
        <v>0</v>
      </c>
      <c r="L929" s="13">
        <v>0</v>
      </c>
      <c r="M929" s="13">
        <v>0.13</v>
      </c>
      <c r="N929" s="13">
        <v>0</v>
      </c>
      <c r="O929" s="13">
        <v>0</v>
      </c>
      <c r="P929" s="13">
        <v>879335933</v>
      </c>
      <c r="Q929" s="36">
        <v>0.93</v>
      </c>
      <c r="R929" s="36">
        <v>0.84330000000000005</v>
      </c>
      <c r="S929" s="36">
        <v>0.91639999999999999</v>
      </c>
      <c r="T929" s="36">
        <v>0.82469999999999999</v>
      </c>
      <c r="U929" s="37">
        <v>0.84330000000000005</v>
      </c>
      <c r="V929" s="36">
        <f t="shared" si="28"/>
        <v>0</v>
      </c>
      <c r="W929" s="13">
        <f t="shared" si="29"/>
        <v>0</v>
      </c>
    </row>
    <row r="930" spans="1:23" x14ac:dyDescent="0.25">
      <c r="A930" s="45">
        <v>234909</v>
      </c>
      <c r="B930" s="13" t="s">
        <v>122</v>
      </c>
      <c r="C930" s="13" t="s">
        <v>1049</v>
      </c>
      <c r="D930" s="13">
        <v>44041.719305555554</v>
      </c>
      <c r="E930" s="13">
        <v>8671868</v>
      </c>
      <c r="F930" s="13">
        <v>55732969</v>
      </c>
      <c r="G930" s="34">
        <v>53768102</v>
      </c>
      <c r="H930" s="34">
        <v>59821354</v>
      </c>
      <c r="I930" s="35">
        <v>0.113</v>
      </c>
      <c r="J930" s="13">
        <v>0</v>
      </c>
      <c r="K930" s="13">
        <v>0</v>
      </c>
      <c r="L930" s="13">
        <v>0</v>
      </c>
      <c r="M930" s="13">
        <v>0.113</v>
      </c>
      <c r="N930" s="13">
        <v>9455924</v>
      </c>
      <c r="O930" s="13">
        <v>784056</v>
      </c>
      <c r="P930" s="13">
        <v>61815198</v>
      </c>
      <c r="Q930" s="36">
        <v>0.93</v>
      </c>
      <c r="R930" s="36">
        <v>0.85940000000000005</v>
      </c>
      <c r="S930" s="36">
        <v>0.91639999999999999</v>
      </c>
      <c r="T930" s="36">
        <v>0.82469999999999999</v>
      </c>
      <c r="U930" s="37">
        <v>0.85940000000000005</v>
      </c>
      <c r="V930" s="36">
        <f t="shared" si="28"/>
        <v>0</v>
      </c>
      <c r="W930" s="13">
        <f t="shared" si="29"/>
        <v>0</v>
      </c>
    </row>
    <row r="931" spans="1:23" x14ac:dyDescent="0.25">
      <c r="A931" s="45">
        <v>235901</v>
      </c>
      <c r="B931" s="13" t="s">
        <v>121</v>
      </c>
      <c r="C931" s="13" t="s">
        <v>1049</v>
      </c>
      <c r="D931" s="13">
        <v>44043.3515625</v>
      </c>
      <c r="E931" s="13">
        <v>0</v>
      </c>
      <c r="F931" s="13">
        <v>229867723</v>
      </c>
      <c r="G931" s="34">
        <v>237625119</v>
      </c>
      <c r="H931" s="34">
        <v>236578104</v>
      </c>
      <c r="I931" s="35">
        <v>-4.0000000000000001E-3</v>
      </c>
      <c r="J931" s="13">
        <v>0</v>
      </c>
      <c r="K931" s="13">
        <v>0</v>
      </c>
      <c r="L931" s="13">
        <v>0</v>
      </c>
      <c r="M931" s="13">
        <v>-4.0000000000000001E-3</v>
      </c>
      <c r="N931" s="13">
        <v>0</v>
      </c>
      <c r="O931" s="13">
        <v>0</v>
      </c>
      <c r="P931" s="13">
        <v>228854888</v>
      </c>
      <c r="Q931" s="36">
        <v>0.93</v>
      </c>
      <c r="R931" s="36">
        <v>0.93</v>
      </c>
      <c r="S931" s="36">
        <v>0.91639999999999999</v>
      </c>
      <c r="T931" s="36">
        <v>0.82469999999999999</v>
      </c>
      <c r="U931" s="37">
        <v>0.91639999999999999</v>
      </c>
      <c r="V931" s="36">
        <f t="shared" si="28"/>
        <v>0</v>
      </c>
      <c r="W931" s="13">
        <f t="shared" si="29"/>
        <v>0</v>
      </c>
    </row>
    <row r="932" spans="1:23" x14ac:dyDescent="0.25">
      <c r="A932" s="45">
        <v>235902</v>
      </c>
      <c r="B932" s="13" t="s">
        <v>120</v>
      </c>
      <c r="C932" s="13" t="s">
        <v>1049</v>
      </c>
      <c r="D932" s="13">
        <v>44039.707499999997</v>
      </c>
      <c r="E932" s="13">
        <v>0</v>
      </c>
      <c r="F932" s="13">
        <v>6037468226</v>
      </c>
      <c r="G932" s="34">
        <v>6353552320</v>
      </c>
      <c r="H932" s="34">
        <v>6453300731</v>
      </c>
      <c r="I932" s="35">
        <v>1.6E-2</v>
      </c>
      <c r="J932" s="13">
        <v>0</v>
      </c>
      <c r="K932" s="13">
        <v>0</v>
      </c>
      <c r="L932" s="13">
        <v>0</v>
      </c>
      <c r="M932" s="13">
        <v>1.6E-2</v>
      </c>
      <c r="N932" s="13">
        <v>0</v>
      </c>
      <c r="O932" s="13">
        <v>0</v>
      </c>
      <c r="P932" s="13">
        <v>6132254234</v>
      </c>
      <c r="Q932" s="36">
        <v>0.93</v>
      </c>
      <c r="R932" s="36">
        <v>0.93</v>
      </c>
      <c r="S932" s="36">
        <v>0.91639999999999999</v>
      </c>
      <c r="T932" s="36">
        <v>0.82469999999999999</v>
      </c>
      <c r="U932" s="37">
        <v>0.91639999999999999</v>
      </c>
      <c r="V932" s="36">
        <f t="shared" si="28"/>
        <v>0</v>
      </c>
      <c r="W932" s="13">
        <f t="shared" si="29"/>
        <v>0</v>
      </c>
    </row>
    <row r="933" spans="1:23" x14ac:dyDescent="0.25">
      <c r="A933" s="45">
        <v>235904</v>
      </c>
      <c r="B933" s="13" t="s">
        <v>119</v>
      </c>
      <c r="C933" s="13" t="s">
        <v>1049</v>
      </c>
      <c r="D933" s="13">
        <v>44043.305833333332</v>
      </c>
      <c r="E933" s="13">
        <v>0</v>
      </c>
      <c r="F933" s="13">
        <v>261617373</v>
      </c>
      <c r="G933" s="34">
        <v>269480566</v>
      </c>
      <c r="H933" s="34">
        <v>285954940</v>
      </c>
      <c r="I933" s="35">
        <v>6.0999999999999999E-2</v>
      </c>
      <c r="J933" s="13">
        <v>0</v>
      </c>
      <c r="K933" s="13">
        <v>0</v>
      </c>
      <c r="L933" s="13">
        <v>0</v>
      </c>
      <c r="M933" s="13">
        <v>6.0999999999999999E-2</v>
      </c>
      <c r="N933" s="13">
        <v>0</v>
      </c>
      <c r="O933" s="13">
        <v>0</v>
      </c>
      <c r="P933" s="13">
        <v>277611040</v>
      </c>
      <c r="Q933" s="36">
        <v>0.93</v>
      </c>
      <c r="R933" s="36">
        <v>0.89829999999999999</v>
      </c>
      <c r="S933" s="36">
        <v>0.91639999999999999</v>
      </c>
      <c r="T933" s="36">
        <v>0.82469999999999999</v>
      </c>
      <c r="U933" s="37">
        <v>0.89829999999999999</v>
      </c>
      <c r="V933" s="36">
        <f t="shared" si="28"/>
        <v>0</v>
      </c>
      <c r="W933" s="13">
        <f t="shared" si="29"/>
        <v>0</v>
      </c>
    </row>
    <row r="934" spans="1:23" x14ac:dyDescent="0.25">
      <c r="A934" s="45">
        <v>236902</v>
      </c>
      <c r="B934" s="13" t="s">
        <v>117</v>
      </c>
      <c r="C934" s="13" t="s">
        <v>1049</v>
      </c>
      <c r="D934" s="13">
        <v>44040.735763888886</v>
      </c>
      <c r="E934" s="13">
        <v>0</v>
      </c>
      <c r="F934" s="13">
        <v>3354151636</v>
      </c>
      <c r="G934" s="34">
        <v>3549459773</v>
      </c>
      <c r="H934" s="34">
        <v>3889284321</v>
      </c>
      <c r="I934" s="35">
        <v>9.6000000000000002E-2</v>
      </c>
      <c r="J934" s="13">
        <v>0</v>
      </c>
      <c r="K934" s="13">
        <v>0</v>
      </c>
      <c r="L934" s="13">
        <v>0</v>
      </c>
      <c r="M934" s="13">
        <v>9.6000000000000002E-2</v>
      </c>
      <c r="N934" s="13">
        <v>0</v>
      </c>
      <c r="O934" s="13">
        <v>0</v>
      </c>
      <c r="P934" s="13">
        <v>3675277423</v>
      </c>
      <c r="Q934" s="36">
        <v>0.93</v>
      </c>
      <c r="R934" s="36">
        <v>0.86990000000000001</v>
      </c>
      <c r="S934" s="36">
        <v>0.91639999999999999</v>
      </c>
      <c r="T934" s="36">
        <v>0.82469999999999999</v>
      </c>
      <c r="U934" s="37">
        <v>0.86990000000000001</v>
      </c>
      <c r="V934" s="36">
        <f t="shared" si="28"/>
        <v>0</v>
      </c>
      <c r="W934" s="13">
        <f t="shared" si="29"/>
        <v>0</v>
      </c>
    </row>
    <row r="935" spans="1:23" x14ac:dyDescent="0.25">
      <c r="A935" s="45">
        <v>237902</v>
      </c>
      <c r="B935" s="13" t="s">
        <v>116</v>
      </c>
      <c r="C935" s="13" t="s">
        <v>1049</v>
      </c>
      <c r="D935" s="13">
        <v>44036.564849537041</v>
      </c>
      <c r="E935" s="13">
        <v>0</v>
      </c>
      <c r="F935" s="13">
        <v>633247781</v>
      </c>
      <c r="G935" s="34">
        <v>598246327</v>
      </c>
      <c r="H935" s="34">
        <v>666978427</v>
      </c>
      <c r="I935" s="35">
        <v>0.115</v>
      </c>
      <c r="J935" s="13">
        <v>0</v>
      </c>
      <c r="K935" s="13">
        <v>0</v>
      </c>
      <c r="L935" s="13">
        <v>0</v>
      </c>
      <c r="M935" s="13">
        <v>0.115</v>
      </c>
      <c r="N935" s="13">
        <v>0</v>
      </c>
      <c r="O935" s="13">
        <v>0</v>
      </c>
      <c r="P935" s="13">
        <v>706001173</v>
      </c>
      <c r="Q935" s="36">
        <v>0.93</v>
      </c>
      <c r="R935" s="36">
        <v>0.85499999999999998</v>
      </c>
      <c r="S935" s="36">
        <v>0.91639999999999999</v>
      </c>
      <c r="T935" s="36">
        <v>0.82469999999999999</v>
      </c>
      <c r="U935" s="37">
        <v>0.85499999999999998</v>
      </c>
      <c r="V935" s="36">
        <f t="shared" si="28"/>
        <v>0</v>
      </c>
      <c r="W935" s="13">
        <f t="shared" si="29"/>
        <v>0</v>
      </c>
    </row>
    <row r="936" spans="1:23" x14ac:dyDescent="0.25">
      <c r="A936" s="45">
        <v>238902</v>
      </c>
      <c r="B936" s="13" t="s">
        <v>113</v>
      </c>
      <c r="C936" s="13" t="s">
        <v>1049</v>
      </c>
      <c r="D936" s="13">
        <v>44043.706030092595</v>
      </c>
      <c r="E936" s="13">
        <v>30115100</v>
      </c>
      <c r="F936" s="13">
        <v>3067099705</v>
      </c>
      <c r="G936" s="34">
        <v>3036985119</v>
      </c>
      <c r="H936" s="34">
        <v>3278601265</v>
      </c>
      <c r="I936" s="35">
        <v>0.08</v>
      </c>
      <c r="J936" s="13">
        <v>0</v>
      </c>
      <c r="K936" s="13">
        <v>0</v>
      </c>
      <c r="L936" s="13">
        <v>0</v>
      </c>
      <c r="M936" s="13">
        <v>0.08</v>
      </c>
      <c r="N936" s="13">
        <v>34887720</v>
      </c>
      <c r="O936" s="13">
        <v>4772620</v>
      </c>
      <c r="P936" s="13">
        <v>3313488430</v>
      </c>
      <c r="Q936" s="36">
        <v>0.93</v>
      </c>
      <c r="R936" s="36">
        <v>0.88229999999999997</v>
      </c>
      <c r="S936" s="36">
        <v>0.91639999999999999</v>
      </c>
      <c r="T936" s="36">
        <v>0.82469999999999999</v>
      </c>
      <c r="U936" s="37">
        <v>0.88229999999999997</v>
      </c>
      <c r="V936" s="36">
        <f t="shared" si="28"/>
        <v>0</v>
      </c>
      <c r="W936" s="13">
        <f t="shared" si="29"/>
        <v>0</v>
      </c>
    </row>
    <row r="937" spans="1:23" x14ac:dyDescent="0.25">
      <c r="A937" s="45">
        <v>238904</v>
      </c>
      <c r="B937" s="13" t="s">
        <v>112</v>
      </c>
      <c r="C937" s="13" t="s">
        <v>1049</v>
      </c>
      <c r="D937" s="13">
        <v>44040.735763888886</v>
      </c>
      <c r="E937" s="13">
        <v>617720</v>
      </c>
      <c r="F937" s="13">
        <v>211063513</v>
      </c>
      <c r="G937" s="34">
        <v>210445870</v>
      </c>
      <c r="H937" s="34">
        <v>178418142</v>
      </c>
      <c r="I937" s="35">
        <v>-0.152</v>
      </c>
      <c r="J937" s="13">
        <v>0</v>
      </c>
      <c r="K937" s="13">
        <v>0</v>
      </c>
      <c r="L937" s="13">
        <v>0</v>
      </c>
      <c r="M937" s="13">
        <v>-0.152</v>
      </c>
      <c r="N937" s="13">
        <v>686490</v>
      </c>
      <c r="O937" s="13">
        <v>68770</v>
      </c>
      <c r="P937" s="13">
        <v>179104567</v>
      </c>
      <c r="Q937" s="36">
        <v>0.93</v>
      </c>
      <c r="R937" s="36">
        <v>0.93</v>
      </c>
      <c r="S937" s="36">
        <v>0.91639999999999999</v>
      </c>
      <c r="T937" s="36">
        <v>0.82469999999999999</v>
      </c>
      <c r="U937" s="37">
        <v>0.91639999999999999</v>
      </c>
      <c r="V937" s="36">
        <f t="shared" si="28"/>
        <v>0</v>
      </c>
      <c r="W937" s="13">
        <f t="shared" si="29"/>
        <v>0</v>
      </c>
    </row>
    <row r="938" spans="1:23" x14ac:dyDescent="0.25">
      <c r="A938" s="45">
        <v>239901</v>
      </c>
      <c r="B938" s="13" t="s">
        <v>111</v>
      </c>
      <c r="C938" s="13" t="s">
        <v>1049</v>
      </c>
      <c r="D938" s="13">
        <v>44039.707499999997</v>
      </c>
      <c r="E938" s="13">
        <v>0</v>
      </c>
      <c r="F938" s="13">
        <v>2964169853</v>
      </c>
      <c r="G938" s="34">
        <v>3199978400</v>
      </c>
      <c r="H938" s="34">
        <v>3330735933</v>
      </c>
      <c r="I938" s="35">
        <v>4.1000000000000002E-2</v>
      </c>
      <c r="J938" s="13">
        <v>0</v>
      </c>
      <c r="K938" s="13">
        <v>0</v>
      </c>
      <c r="L938" s="13">
        <v>0</v>
      </c>
      <c r="M938" s="13">
        <v>4.1000000000000002E-2</v>
      </c>
      <c r="N938" s="13">
        <v>0</v>
      </c>
      <c r="O938" s="13">
        <v>0</v>
      </c>
      <c r="P938" s="13">
        <v>3085291776</v>
      </c>
      <c r="Q938" s="36">
        <v>0.93</v>
      </c>
      <c r="R938" s="36">
        <v>0.91579999999999995</v>
      </c>
      <c r="S938" s="36">
        <v>0.91639999999999999</v>
      </c>
      <c r="T938" s="36">
        <v>0.82469999999999999</v>
      </c>
      <c r="U938" s="37">
        <v>0.91579999999999995</v>
      </c>
      <c r="V938" s="36">
        <f t="shared" si="28"/>
        <v>0</v>
      </c>
      <c r="W938" s="13">
        <f t="shared" si="29"/>
        <v>0</v>
      </c>
    </row>
    <row r="939" spans="1:23" x14ac:dyDescent="0.25">
      <c r="A939" s="45">
        <v>239903</v>
      </c>
      <c r="B939" s="13" t="s">
        <v>110</v>
      </c>
      <c r="C939" s="13" t="s">
        <v>1049</v>
      </c>
      <c r="D939" s="13">
        <v>44043.305833333332</v>
      </c>
      <c r="E939" s="13">
        <v>0</v>
      </c>
      <c r="F939" s="13">
        <v>720605442</v>
      </c>
      <c r="G939" s="34">
        <v>737203441</v>
      </c>
      <c r="H939" s="34">
        <v>722835552</v>
      </c>
      <c r="I939" s="35">
        <v>-1.9E-2</v>
      </c>
      <c r="J939" s="13">
        <v>0</v>
      </c>
      <c r="K939" s="13">
        <v>0</v>
      </c>
      <c r="L939" s="13">
        <v>0</v>
      </c>
      <c r="M939" s="13">
        <v>-1.9E-2</v>
      </c>
      <c r="N939" s="13">
        <v>0</v>
      </c>
      <c r="O939" s="13">
        <v>0</v>
      </c>
      <c r="P939" s="13">
        <v>706561043</v>
      </c>
      <c r="Q939" s="36">
        <v>0.93</v>
      </c>
      <c r="R939" s="36">
        <v>0.93</v>
      </c>
      <c r="S939" s="36">
        <v>0.91639999999999999</v>
      </c>
      <c r="T939" s="36">
        <v>0.82469999999999999</v>
      </c>
      <c r="U939" s="37">
        <v>0.91639999999999999</v>
      </c>
      <c r="V939" s="36">
        <f t="shared" si="28"/>
        <v>0</v>
      </c>
      <c r="W939" s="13">
        <f t="shared" si="29"/>
        <v>0</v>
      </c>
    </row>
    <row r="940" spans="1:23" x14ac:dyDescent="0.25">
      <c r="A940" s="45">
        <v>240901</v>
      </c>
      <c r="B940" s="13" t="s">
        <v>109</v>
      </c>
      <c r="C940" s="13" t="s">
        <v>1049</v>
      </c>
      <c r="D940" s="13">
        <v>44040.735763888886</v>
      </c>
      <c r="E940" s="13">
        <v>81453158</v>
      </c>
      <c r="F940" s="13">
        <v>2489790445</v>
      </c>
      <c r="G940" s="34">
        <v>2471651448</v>
      </c>
      <c r="H940" s="34">
        <v>2360330864</v>
      </c>
      <c r="I940" s="35">
        <v>-4.4999999999999998E-2</v>
      </c>
      <c r="J940" s="13">
        <v>0</v>
      </c>
      <c r="K940" s="13">
        <v>0</v>
      </c>
      <c r="L940" s="13">
        <v>0</v>
      </c>
      <c r="M940" s="13">
        <v>-4.4999999999999998E-2</v>
      </c>
      <c r="N940" s="13">
        <v>80536354</v>
      </c>
      <c r="O940" s="13">
        <v>-916804</v>
      </c>
      <c r="P940" s="13">
        <v>2380404660</v>
      </c>
      <c r="Q940" s="36">
        <v>0.93</v>
      </c>
      <c r="R940" s="36">
        <v>0.93</v>
      </c>
      <c r="S940" s="36">
        <v>0.91639999999999999</v>
      </c>
      <c r="T940" s="36">
        <v>0.82469999999999999</v>
      </c>
      <c r="U940" s="37">
        <v>0.91639999999999999</v>
      </c>
      <c r="V940" s="36">
        <f t="shared" si="28"/>
        <v>0</v>
      </c>
      <c r="W940" s="13">
        <f t="shared" si="29"/>
        <v>0</v>
      </c>
    </row>
    <row r="941" spans="1:23" x14ac:dyDescent="0.25">
      <c r="A941" s="45">
        <v>240903</v>
      </c>
      <c r="B941" s="13" t="s">
        <v>108</v>
      </c>
      <c r="C941" s="13" t="s">
        <v>1049</v>
      </c>
      <c r="D941" s="13">
        <v>44039.707499999997</v>
      </c>
      <c r="E941" s="13">
        <v>719839490</v>
      </c>
      <c r="F941" s="13">
        <v>19526700586</v>
      </c>
      <c r="G941" s="34">
        <v>18938612001</v>
      </c>
      <c r="H941" s="34">
        <v>16774997029</v>
      </c>
      <c r="I941" s="35">
        <v>-0.114</v>
      </c>
      <c r="J941" s="13">
        <v>0</v>
      </c>
      <c r="K941" s="13">
        <v>0</v>
      </c>
      <c r="L941" s="13">
        <v>0</v>
      </c>
      <c r="M941" s="13">
        <v>-0.114</v>
      </c>
      <c r="N941" s="13">
        <v>730622340</v>
      </c>
      <c r="O941" s="13">
        <v>10782850</v>
      </c>
      <c r="P941" s="13">
        <v>17388920160</v>
      </c>
      <c r="Q941" s="36">
        <v>0.93</v>
      </c>
      <c r="R941" s="36">
        <v>0.93</v>
      </c>
      <c r="S941" s="36">
        <v>0.91639999999999999</v>
      </c>
      <c r="T941" s="36">
        <v>0.82469999999999999</v>
      </c>
      <c r="U941" s="37">
        <v>0.91639999999999999</v>
      </c>
      <c r="V941" s="36">
        <f t="shared" si="28"/>
        <v>0</v>
      </c>
      <c r="W941" s="13">
        <f t="shared" si="29"/>
        <v>0</v>
      </c>
    </row>
    <row r="942" spans="1:23" x14ac:dyDescent="0.25">
      <c r="A942" s="45">
        <v>241901</v>
      </c>
      <c r="B942" s="13" t="s">
        <v>106</v>
      </c>
      <c r="C942" s="13" t="s">
        <v>1049</v>
      </c>
      <c r="D942" s="13">
        <v>44039.707499999997</v>
      </c>
      <c r="E942" s="13">
        <v>0</v>
      </c>
      <c r="F942" s="13">
        <v>431943587</v>
      </c>
      <c r="G942" s="34">
        <v>411046779</v>
      </c>
      <c r="H942" s="34">
        <v>416269788</v>
      </c>
      <c r="I942" s="35">
        <v>1.2999999999999999E-2</v>
      </c>
      <c r="J942" s="13">
        <v>0</v>
      </c>
      <c r="K942" s="13">
        <v>0</v>
      </c>
      <c r="L942" s="13">
        <v>0</v>
      </c>
      <c r="M942" s="13">
        <v>1.2999999999999999E-2</v>
      </c>
      <c r="N942" s="13">
        <v>0</v>
      </c>
      <c r="O942" s="13">
        <v>0</v>
      </c>
      <c r="P942" s="13">
        <v>437432123</v>
      </c>
      <c r="Q942" s="36">
        <v>0.93</v>
      </c>
      <c r="R942" s="36">
        <v>0.93</v>
      </c>
      <c r="S942" s="36">
        <v>0.91639999999999999</v>
      </c>
      <c r="T942" s="36">
        <v>0.82469999999999999</v>
      </c>
      <c r="U942" s="37">
        <v>0.91639999999999999</v>
      </c>
      <c r="V942" s="36">
        <f t="shared" si="28"/>
        <v>0</v>
      </c>
      <c r="W942" s="13">
        <f t="shared" si="29"/>
        <v>0</v>
      </c>
    </row>
    <row r="943" spans="1:23" x14ac:dyDescent="0.25">
      <c r="A943" s="45">
        <v>241902</v>
      </c>
      <c r="B943" s="13" t="s">
        <v>105</v>
      </c>
      <c r="C943" s="13" t="s">
        <v>1049</v>
      </c>
      <c r="D943" s="13">
        <v>44040.404618055552</v>
      </c>
      <c r="E943" s="13">
        <v>0</v>
      </c>
      <c r="F943" s="13">
        <v>405758486</v>
      </c>
      <c r="G943" s="34">
        <v>430838901</v>
      </c>
      <c r="H943" s="34">
        <v>441828021</v>
      </c>
      <c r="I943" s="35">
        <v>2.5999999999999999E-2</v>
      </c>
      <c r="J943" s="13">
        <v>0</v>
      </c>
      <c r="K943" s="13">
        <v>0</v>
      </c>
      <c r="L943" s="13">
        <v>0</v>
      </c>
      <c r="M943" s="13">
        <v>2.5999999999999999E-2</v>
      </c>
      <c r="N943" s="13">
        <v>0</v>
      </c>
      <c r="O943" s="13">
        <v>0</v>
      </c>
      <c r="P943" s="13">
        <v>416107897</v>
      </c>
      <c r="Q943" s="36">
        <v>0.93</v>
      </c>
      <c r="R943" s="36">
        <v>0.92949999999999999</v>
      </c>
      <c r="S943" s="36">
        <v>0.91639999999999999</v>
      </c>
      <c r="T943" s="36">
        <v>0.82469999999999999</v>
      </c>
      <c r="U943" s="37">
        <v>0.91639999999999999</v>
      </c>
      <c r="V943" s="36">
        <f t="shared" si="28"/>
        <v>0</v>
      </c>
      <c r="W943" s="13">
        <f t="shared" si="29"/>
        <v>0</v>
      </c>
    </row>
    <row r="944" spans="1:23" x14ac:dyDescent="0.25">
      <c r="A944" s="45">
        <v>241903</v>
      </c>
      <c r="B944" s="13" t="s">
        <v>104</v>
      </c>
      <c r="C944" s="13" t="s">
        <v>1049</v>
      </c>
      <c r="D944" s="13">
        <v>44041.719305555554</v>
      </c>
      <c r="E944" s="13">
        <v>0</v>
      </c>
      <c r="F944" s="13">
        <v>1332858057</v>
      </c>
      <c r="G944" s="34">
        <v>1230483796</v>
      </c>
      <c r="H944" s="34">
        <v>1240815477</v>
      </c>
      <c r="I944" s="35">
        <v>8.0000000000000002E-3</v>
      </c>
      <c r="J944" s="13">
        <v>0</v>
      </c>
      <c r="K944" s="13">
        <v>0</v>
      </c>
      <c r="L944" s="13">
        <v>0</v>
      </c>
      <c r="M944" s="13">
        <v>8.0000000000000002E-3</v>
      </c>
      <c r="N944" s="13">
        <v>0</v>
      </c>
      <c r="O944" s="13">
        <v>0</v>
      </c>
      <c r="P944" s="13">
        <v>1344049317</v>
      </c>
      <c r="Q944" s="36">
        <v>0.93</v>
      </c>
      <c r="R944" s="36">
        <v>0.93</v>
      </c>
      <c r="S944" s="36">
        <v>0.91639999999999999</v>
      </c>
      <c r="T944" s="36">
        <v>0.82469999999999999</v>
      </c>
      <c r="U944" s="37">
        <v>0.91639999999999999</v>
      </c>
      <c r="V944" s="36">
        <f t="shared" si="28"/>
        <v>0</v>
      </c>
      <c r="W944" s="13">
        <f t="shared" si="29"/>
        <v>0</v>
      </c>
    </row>
    <row r="945" spans="1:23" x14ac:dyDescent="0.25">
      <c r="A945" s="45">
        <v>241904</v>
      </c>
      <c r="B945" s="13" t="s">
        <v>103</v>
      </c>
      <c r="C945" s="13" t="s">
        <v>1049</v>
      </c>
      <c r="D945" s="13">
        <v>44043.305833333332</v>
      </c>
      <c r="E945" s="13">
        <v>0</v>
      </c>
      <c r="F945" s="13">
        <v>1349315113</v>
      </c>
      <c r="G945" s="34">
        <v>1399163787</v>
      </c>
      <c r="H945" s="34">
        <v>1360485856</v>
      </c>
      <c r="I945" s="35">
        <v>-2.8000000000000001E-2</v>
      </c>
      <c r="J945" s="13">
        <v>0</v>
      </c>
      <c r="K945" s="13">
        <v>0</v>
      </c>
      <c r="L945" s="13">
        <v>0</v>
      </c>
      <c r="M945" s="13">
        <v>-2.8000000000000001E-2</v>
      </c>
      <c r="N945" s="13">
        <v>0</v>
      </c>
      <c r="O945" s="13">
        <v>0</v>
      </c>
      <c r="P945" s="13">
        <v>1312015179</v>
      </c>
      <c r="Q945" s="36">
        <v>0.93</v>
      </c>
      <c r="R945" s="36">
        <v>0.93</v>
      </c>
      <c r="S945" s="36">
        <v>0.91639999999999999</v>
      </c>
      <c r="T945" s="36">
        <v>0.82469999999999999</v>
      </c>
      <c r="U945" s="37">
        <v>0.91639999999999999</v>
      </c>
      <c r="V945" s="36">
        <f t="shared" si="28"/>
        <v>0</v>
      </c>
      <c r="W945" s="13">
        <f t="shared" si="29"/>
        <v>0</v>
      </c>
    </row>
    <row r="946" spans="1:23" x14ac:dyDescent="0.25">
      <c r="A946" s="45">
        <v>241906</v>
      </c>
      <c r="B946" s="13" t="s">
        <v>102</v>
      </c>
      <c r="C946" s="13" t="s">
        <v>1049</v>
      </c>
      <c r="D946" s="13">
        <v>44039.707499999997</v>
      </c>
      <c r="E946" s="13">
        <v>0</v>
      </c>
      <c r="F946" s="13">
        <v>282560518</v>
      </c>
      <c r="G946" s="34">
        <v>267542888</v>
      </c>
      <c r="H946" s="34">
        <v>264729302</v>
      </c>
      <c r="I946" s="35">
        <v>-1.0999999999999999E-2</v>
      </c>
      <c r="J946" s="13">
        <v>0</v>
      </c>
      <c r="K946" s="13">
        <v>0</v>
      </c>
      <c r="L946" s="13">
        <v>0</v>
      </c>
      <c r="M946" s="13">
        <v>-1.0999999999999999E-2</v>
      </c>
      <c r="N946" s="13">
        <v>0</v>
      </c>
      <c r="O946" s="13">
        <v>0</v>
      </c>
      <c r="P946" s="13">
        <v>279589001</v>
      </c>
      <c r="Q946" s="36">
        <v>0.93</v>
      </c>
      <c r="R946" s="36">
        <v>0.93</v>
      </c>
      <c r="S946" s="36">
        <v>0.91639999999999999</v>
      </c>
      <c r="T946" s="36">
        <v>0.82469999999999999</v>
      </c>
      <c r="U946" s="37">
        <v>0.91639999999999999</v>
      </c>
      <c r="V946" s="36">
        <f t="shared" si="28"/>
        <v>0</v>
      </c>
      <c r="W946" s="13">
        <f t="shared" si="29"/>
        <v>0</v>
      </c>
    </row>
    <row r="947" spans="1:23" x14ac:dyDescent="0.25">
      <c r="A947" s="45">
        <v>242902</v>
      </c>
      <c r="B947" s="13" t="s">
        <v>101</v>
      </c>
      <c r="C947" s="13" t="s">
        <v>1049</v>
      </c>
      <c r="D947" s="13">
        <v>44043.305833333332</v>
      </c>
      <c r="E947" s="13">
        <v>0</v>
      </c>
      <c r="F947" s="13">
        <v>136691986</v>
      </c>
      <c r="G947" s="34">
        <v>140669562</v>
      </c>
      <c r="H947" s="34">
        <v>138587864</v>
      </c>
      <c r="I947" s="35">
        <v>-1.4999999999999999E-2</v>
      </c>
      <c r="J947" s="13">
        <v>0</v>
      </c>
      <c r="K947" s="13">
        <v>0</v>
      </c>
      <c r="L947" s="13">
        <v>0</v>
      </c>
      <c r="M947" s="13">
        <v>-1.4999999999999999E-2</v>
      </c>
      <c r="N947" s="13">
        <v>0</v>
      </c>
      <c r="O947" s="13">
        <v>0</v>
      </c>
      <c r="P947" s="13">
        <v>134669150</v>
      </c>
      <c r="Q947" s="36">
        <v>0.93</v>
      </c>
      <c r="R947" s="36">
        <v>0.93</v>
      </c>
      <c r="S947" s="36">
        <v>0.91639999999999999</v>
      </c>
      <c r="T947" s="36">
        <v>0.82469999999999999</v>
      </c>
      <c r="U947" s="37">
        <v>0.91639999999999999</v>
      </c>
      <c r="V947" s="36">
        <f t="shared" si="28"/>
        <v>0</v>
      </c>
      <c r="W947" s="13">
        <f t="shared" si="29"/>
        <v>0</v>
      </c>
    </row>
    <row r="948" spans="1:23" x14ac:dyDescent="0.25">
      <c r="A948" s="45">
        <v>242903</v>
      </c>
      <c r="B948" s="13" t="s">
        <v>100</v>
      </c>
      <c r="C948" s="13" t="s">
        <v>1049</v>
      </c>
      <c r="D948" s="13">
        <v>44040.735763888886</v>
      </c>
      <c r="E948" s="13">
        <v>0</v>
      </c>
      <c r="F948" s="13">
        <v>293911596</v>
      </c>
      <c r="G948" s="34">
        <v>298575450</v>
      </c>
      <c r="H948" s="34">
        <v>246353640</v>
      </c>
      <c r="I948" s="35">
        <v>-0.17499999999999999</v>
      </c>
      <c r="J948" s="13">
        <v>0</v>
      </c>
      <c r="K948" s="13">
        <v>0</v>
      </c>
      <c r="L948" s="13">
        <v>0</v>
      </c>
      <c r="M948" s="13">
        <v>-0.17499999999999999</v>
      </c>
      <c r="N948" s="13">
        <v>12062790</v>
      </c>
      <c r="O948" s="13">
        <v>12062790</v>
      </c>
      <c r="P948" s="13">
        <v>254568299</v>
      </c>
      <c r="Q948" s="36">
        <v>0.93</v>
      </c>
      <c r="R948" s="36">
        <v>0.93</v>
      </c>
      <c r="S948" s="36">
        <v>0.91639999999999999</v>
      </c>
      <c r="T948" s="36">
        <v>0.82469999999999999</v>
      </c>
      <c r="U948" s="37">
        <v>0.91639999999999999</v>
      </c>
      <c r="V948" s="36">
        <f t="shared" si="28"/>
        <v>0</v>
      </c>
      <c r="W948" s="13">
        <f t="shared" si="29"/>
        <v>0</v>
      </c>
    </row>
    <row r="949" spans="1:23" x14ac:dyDescent="0.25">
      <c r="A949" s="45">
        <v>242905</v>
      </c>
      <c r="B949" s="13" t="s">
        <v>99</v>
      </c>
      <c r="C949" s="13" t="s">
        <v>1049</v>
      </c>
      <c r="D949" s="13">
        <v>44041.719305555554</v>
      </c>
      <c r="E949" s="13">
        <v>0</v>
      </c>
      <c r="F949" s="13">
        <v>609240917</v>
      </c>
      <c r="G949" s="34">
        <v>609770110</v>
      </c>
      <c r="H949" s="34">
        <v>472430800</v>
      </c>
      <c r="I949" s="35">
        <v>-0.22500000000000001</v>
      </c>
      <c r="J949" s="13">
        <v>0</v>
      </c>
      <c r="K949" s="13">
        <v>0</v>
      </c>
      <c r="L949" s="13">
        <v>0</v>
      </c>
      <c r="M949" s="13">
        <v>-0.22500000000000001</v>
      </c>
      <c r="N949" s="13">
        <v>0</v>
      </c>
      <c r="O949" s="13">
        <v>0</v>
      </c>
      <c r="P949" s="13">
        <v>472020798</v>
      </c>
      <c r="Q949" s="36">
        <v>0.93</v>
      </c>
      <c r="R949" s="36">
        <v>0.93</v>
      </c>
      <c r="S949" s="36">
        <v>0.91639999999999999</v>
      </c>
      <c r="T949" s="36">
        <v>0.82469999999999999</v>
      </c>
      <c r="U949" s="37">
        <v>0.91639999999999999</v>
      </c>
      <c r="V949" s="36">
        <f t="shared" si="28"/>
        <v>0</v>
      </c>
      <c r="W949" s="13">
        <f t="shared" si="29"/>
        <v>0</v>
      </c>
    </row>
    <row r="950" spans="1:23" x14ac:dyDescent="0.25">
      <c r="A950" s="45">
        <v>242906</v>
      </c>
      <c r="B950" s="13" t="s">
        <v>98</v>
      </c>
      <c r="C950" s="13" t="s">
        <v>1049</v>
      </c>
      <c r="D950" s="13">
        <v>44036.564849537041</v>
      </c>
      <c r="E950" s="13">
        <v>0</v>
      </c>
      <c r="F950" s="13">
        <v>1173159656</v>
      </c>
      <c r="G950" s="34">
        <v>1143911920</v>
      </c>
      <c r="H950" s="34">
        <v>855667705</v>
      </c>
      <c r="I950" s="35">
        <v>-0.252</v>
      </c>
      <c r="J950" s="13">
        <v>0</v>
      </c>
      <c r="K950" s="13">
        <v>0</v>
      </c>
      <c r="L950" s="13">
        <v>0</v>
      </c>
      <c r="M950" s="13">
        <v>-0.252</v>
      </c>
      <c r="N950" s="13">
        <v>0</v>
      </c>
      <c r="O950" s="13">
        <v>0</v>
      </c>
      <c r="P950" s="13">
        <v>877545564</v>
      </c>
      <c r="Q950" s="36">
        <v>0.93</v>
      </c>
      <c r="R950" s="36">
        <v>0.93</v>
      </c>
      <c r="S950" s="36">
        <v>0.91639999999999999</v>
      </c>
      <c r="T950" s="36">
        <v>0.82469999999999999</v>
      </c>
      <c r="U950" s="37">
        <v>0.91639999999999999</v>
      </c>
      <c r="V950" s="36">
        <f t="shared" si="28"/>
        <v>0</v>
      </c>
      <c r="W950" s="13">
        <f t="shared" si="29"/>
        <v>0</v>
      </c>
    </row>
    <row r="951" spans="1:23" x14ac:dyDescent="0.25">
      <c r="A951" s="45">
        <v>243901</v>
      </c>
      <c r="B951" s="13" t="s">
        <v>97</v>
      </c>
      <c r="C951" s="13" t="s">
        <v>1049</v>
      </c>
      <c r="D951" s="13">
        <v>44039.707499999997</v>
      </c>
      <c r="E951" s="13">
        <v>0</v>
      </c>
      <c r="F951" s="13">
        <v>908007531</v>
      </c>
      <c r="G951" s="34">
        <v>840035678</v>
      </c>
      <c r="H951" s="34">
        <v>874065284</v>
      </c>
      <c r="I951" s="35">
        <v>4.1000000000000002E-2</v>
      </c>
      <c r="J951" s="13">
        <v>0</v>
      </c>
      <c r="K951" s="13">
        <v>0</v>
      </c>
      <c r="L951" s="13">
        <v>0</v>
      </c>
      <c r="M951" s="13">
        <v>4.1000000000000002E-2</v>
      </c>
      <c r="N951" s="13">
        <v>0</v>
      </c>
      <c r="O951" s="13">
        <v>0</v>
      </c>
      <c r="P951" s="13">
        <v>944790657</v>
      </c>
      <c r="Q951" s="36">
        <v>0.93</v>
      </c>
      <c r="R951" s="36">
        <v>0.91610000000000003</v>
      </c>
      <c r="S951" s="36">
        <v>0.91639999999999999</v>
      </c>
      <c r="T951" s="36">
        <v>0.82469999999999999</v>
      </c>
      <c r="U951" s="37">
        <v>0.91610000000000003</v>
      </c>
      <c r="V951" s="36">
        <f t="shared" si="28"/>
        <v>0</v>
      </c>
      <c r="W951" s="13">
        <f t="shared" si="29"/>
        <v>0</v>
      </c>
    </row>
    <row r="952" spans="1:23" x14ac:dyDescent="0.25">
      <c r="A952" s="45">
        <v>243902</v>
      </c>
      <c r="B952" s="13" t="s">
        <v>96</v>
      </c>
      <c r="C952" s="13" t="s">
        <v>1049</v>
      </c>
      <c r="D952" s="13">
        <v>44036.564849537041</v>
      </c>
      <c r="E952" s="13">
        <v>0</v>
      </c>
      <c r="F952" s="13">
        <v>184341772</v>
      </c>
      <c r="G952" s="34">
        <v>180475138</v>
      </c>
      <c r="H952" s="34">
        <v>177729849</v>
      </c>
      <c r="I952" s="35">
        <v>-1.4999999999999999E-2</v>
      </c>
      <c r="J952" s="13">
        <v>0</v>
      </c>
      <c r="K952" s="13">
        <v>0</v>
      </c>
      <c r="L952" s="13">
        <v>0</v>
      </c>
      <c r="M952" s="13">
        <v>-1.4999999999999999E-2</v>
      </c>
      <c r="N952" s="13">
        <v>0</v>
      </c>
      <c r="O952" s="13">
        <v>0</v>
      </c>
      <c r="P952" s="13">
        <v>181537666</v>
      </c>
      <c r="Q952" s="36">
        <v>0.93</v>
      </c>
      <c r="R952" s="36">
        <v>0.93</v>
      </c>
      <c r="S952" s="36">
        <v>0.91639999999999999</v>
      </c>
      <c r="T952" s="36">
        <v>0.82469999999999999</v>
      </c>
      <c r="U952" s="37">
        <v>0.91639999999999999</v>
      </c>
      <c r="V952" s="36">
        <f t="shared" si="28"/>
        <v>0</v>
      </c>
      <c r="W952" s="13">
        <f t="shared" si="29"/>
        <v>0</v>
      </c>
    </row>
    <row r="953" spans="1:23" x14ac:dyDescent="0.25">
      <c r="A953" s="45">
        <v>243903</v>
      </c>
      <c r="B953" s="13" t="s">
        <v>95</v>
      </c>
      <c r="C953" s="13" t="s">
        <v>1049</v>
      </c>
      <c r="D953" s="13">
        <v>44039.707499999997</v>
      </c>
      <c r="E953" s="13">
        <v>0</v>
      </c>
      <c r="F953" s="13">
        <v>595579986</v>
      </c>
      <c r="G953" s="34">
        <v>632280456</v>
      </c>
      <c r="H953" s="34">
        <v>658404092</v>
      </c>
      <c r="I953" s="35">
        <v>4.1000000000000002E-2</v>
      </c>
      <c r="J953" s="13">
        <v>0</v>
      </c>
      <c r="K953" s="13">
        <v>0</v>
      </c>
      <c r="L953" s="13">
        <v>0</v>
      </c>
      <c r="M953" s="13">
        <v>4.1000000000000002E-2</v>
      </c>
      <c r="N953" s="13">
        <v>0</v>
      </c>
      <c r="O953" s="13">
        <v>0</v>
      </c>
      <c r="P953" s="13">
        <v>620187286</v>
      </c>
      <c r="Q953" s="36">
        <v>0.93</v>
      </c>
      <c r="R953" s="36">
        <v>0.91539999999999999</v>
      </c>
      <c r="S953" s="36">
        <v>0.91639999999999999</v>
      </c>
      <c r="T953" s="36">
        <v>0.82469999999999999</v>
      </c>
      <c r="U953" s="37">
        <v>0.91539999999999999</v>
      </c>
      <c r="V953" s="36">
        <f t="shared" si="28"/>
        <v>0</v>
      </c>
      <c r="W953" s="13">
        <f t="shared" si="29"/>
        <v>0</v>
      </c>
    </row>
    <row r="954" spans="1:23" x14ac:dyDescent="0.25">
      <c r="A954" s="45">
        <v>243905</v>
      </c>
      <c r="B954" s="13" t="s">
        <v>94</v>
      </c>
      <c r="C954" s="13" t="s">
        <v>1049</v>
      </c>
      <c r="D954" s="13">
        <v>44044.655381944445</v>
      </c>
      <c r="E954" s="13">
        <v>0</v>
      </c>
      <c r="F954" s="13">
        <v>4616330564</v>
      </c>
      <c r="G954" s="34">
        <v>4766932298</v>
      </c>
      <c r="H954" s="34">
        <v>4952215675</v>
      </c>
      <c r="I954" s="35">
        <v>3.9E-2</v>
      </c>
      <c r="J954" s="13">
        <v>0</v>
      </c>
      <c r="K954" s="13">
        <v>0</v>
      </c>
      <c r="L954" s="13">
        <v>0</v>
      </c>
      <c r="M954" s="13">
        <v>3.9E-2</v>
      </c>
      <c r="N954" s="13">
        <v>0</v>
      </c>
      <c r="O954" s="13">
        <v>0</v>
      </c>
      <c r="P954" s="13">
        <v>4795760282</v>
      </c>
      <c r="Q954" s="36">
        <v>0.93</v>
      </c>
      <c r="R954" s="36">
        <v>0.91749999999999998</v>
      </c>
      <c r="S954" s="36">
        <v>0.91639999999999999</v>
      </c>
      <c r="T954" s="36">
        <v>0.82469999999999999</v>
      </c>
      <c r="U954" s="37">
        <v>0.91639999999999999</v>
      </c>
      <c r="V954" s="36">
        <f t="shared" si="28"/>
        <v>0</v>
      </c>
      <c r="W954" s="13">
        <f t="shared" si="29"/>
        <v>0</v>
      </c>
    </row>
    <row r="955" spans="1:23" x14ac:dyDescent="0.25">
      <c r="A955" s="45">
        <v>243906</v>
      </c>
      <c r="B955" s="13" t="s">
        <v>93</v>
      </c>
      <c r="C955" s="13" t="s">
        <v>1049</v>
      </c>
      <c r="D955" s="13">
        <v>44043.305833333332</v>
      </c>
      <c r="E955" s="13">
        <v>0</v>
      </c>
      <c r="F955" s="13">
        <v>204909422</v>
      </c>
      <c r="G955" s="34">
        <v>298797179</v>
      </c>
      <c r="H955" s="34">
        <v>308435104</v>
      </c>
      <c r="I955" s="35">
        <v>3.2000000000000001E-2</v>
      </c>
      <c r="J955" s="13">
        <v>0</v>
      </c>
      <c r="K955" s="13">
        <v>0</v>
      </c>
      <c r="L955" s="13">
        <v>0</v>
      </c>
      <c r="M955" s="13">
        <v>3.2000000000000001E-2</v>
      </c>
      <c r="N955" s="13">
        <v>0</v>
      </c>
      <c r="O955" s="13">
        <v>0</v>
      </c>
      <c r="P955" s="13">
        <v>211518928</v>
      </c>
      <c r="Q955" s="36">
        <v>0.93</v>
      </c>
      <c r="R955" s="36">
        <v>0.9234</v>
      </c>
      <c r="S955" s="36">
        <v>0.91639999999999999</v>
      </c>
      <c r="T955" s="36">
        <v>0.82469999999999999</v>
      </c>
      <c r="U955" s="37">
        <v>0.91639999999999999</v>
      </c>
      <c r="V955" s="36">
        <f t="shared" si="28"/>
        <v>0</v>
      </c>
      <c r="W955" s="13">
        <f t="shared" si="29"/>
        <v>0</v>
      </c>
    </row>
    <row r="956" spans="1:23" x14ac:dyDescent="0.25">
      <c r="A956" s="45">
        <v>244901</v>
      </c>
      <c r="B956" s="13" t="s">
        <v>92</v>
      </c>
      <c r="C956" s="13" t="s">
        <v>1049</v>
      </c>
      <c r="D956" s="13">
        <v>44039.707499999997</v>
      </c>
      <c r="E956" s="13">
        <v>0</v>
      </c>
      <c r="F956" s="13">
        <v>97617866</v>
      </c>
      <c r="G956" s="34">
        <v>97731977</v>
      </c>
      <c r="H956" s="34">
        <v>82135700</v>
      </c>
      <c r="I956" s="35">
        <v>-0.16</v>
      </c>
      <c r="J956" s="13">
        <v>0</v>
      </c>
      <c r="K956" s="13">
        <v>0</v>
      </c>
      <c r="L956" s="13">
        <v>0</v>
      </c>
      <c r="M956" s="13">
        <v>-0.16</v>
      </c>
      <c r="N956" s="13">
        <v>0</v>
      </c>
      <c r="O956" s="13">
        <v>0</v>
      </c>
      <c r="P956" s="13">
        <v>82039799</v>
      </c>
      <c r="Q956" s="36">
        <v>0.93</v>
      </c>
      <c r="R956" s="36">
        <v>0.93</v>
      </c>
      <c r="S956" s="36">
        <v>0.91639999999999999</v>
      </c>
      <c r="T956" s="36">
        <v>0.82469999999999999</v>
      </c>
      <c r="U956" s="37">
        <v>0.91639999999999999</v>
      </c>
      <c r="V956" s="36">
        <f t="shared" si="28"/>
        <v>0</v>
      </c>
      <c r="W956" s="13">
        <f t="shared" si="29"/>
        <v>0</v>
      </c>
    </row>
    <row r="957" spans="1:23" x14ac:dyDescent="0.25">
      <c r="A957" s="45">
        <v>244903</v>
      </c>
      <c r="B957" s="13" t="s">
        <v>91</v>
      </c>
      <c r="C957" s="13" t="s">
        <v>1049</v>
      </c>
      <c r="D957" s="13">
        <v>44039.707499999997</v>
      </c>
      <c r="E957" s="13">
        <v>0</v>
      </c>
      <c r="F957" s="13">
        <v>883757678</v>
      </c>
      <c r="G957" s="34">
        <v>892359219</v>
      </c>
      <c r="H957" s="34">
        <v>896969896</v>
      </c>
      <c r="I957" s="35">
        <v>5.0000000000000001E-3</v>
      </c>
      <c r="J957" s="13">
        <v>0</v>
      </c>
      <c r="K957" s="13">
        <v>0</v>
      </c>
      <c r="L957" s="13">
        <v>0</v>
      </c>
      <c r="M957" s="13">
        <v>5.0000000000000001E-3</v>
      </c>
      <c r="N957" s="13">
        <v>0</v>
      </c>
      <c r="O957" s="13">
        <v>0</v>
      </c>
      <c r="P957" s="13">
        <v>888323912</v>
      </c>
      <c r="Q957" s="36">
        <v>0.93</v>
      </c>
      <c r="R957" s="36">
        <v>0.93</v>
      </c>
      <c r="S957" s="36">
        <v>0.91639999999999999</v>
      </c>
      <c r="T957" s="36">
        <v>0.82469999999999999</v>
      </c>
      <c r="U957" s="37">
        <v>0.91639999999999999</v>
      </c>
      <c r="V957" s="36">
        <f t="shared" si="28"/>
        <v>0</v>
      </c>
      <c r="W957" s="13">
        <f t="shared" si="29"/>
        <v>0</v>
      </c>
    </row>
    <row r="958" spans="1:23" x14ac:dyDescent="0.25">
      <c r="A958" s="45">
        <v>244905</v>
      </c>
      <c r="B958" s="13" t="s">
        <v>42</v>
      </c>
      <c r="C958" s="13" t="s">
        <v>1049</v>
      </c>
      <c r="D958" s="13">
        <v>44039.707499999997</v>
      </c>
      <c r="E958" s="13">
        <v>0</v>
      </c>
      <c r="F958" s="13">
        <v>44351566</v>
      </c>
      <c r="G958" s="34">
        <v>44686155</v>
      </c>
      <c r="H958" s="34">
        <v>44494200</v>
      </c>
      <c r="I958" s="35">
        <v>-4.0000000000000001E-3</v>
      </c>
      <c r="J958" s="13">
        <v>0</v>
      </c>
      <c r="K958" s="13">
        <v>0</v>
      </c>
      <c r="L958" s="13">
        <v>0</v>
      </c>
      <c r="M958" s="13">
        <v>-4.0000000000000001E-3</v>
      </c>
      <c r="N958" s="13">
        <v>0</v>
      </c>
      <c r="O958" s="13">
        <v>0</v>
      </c>
      <c r="P958" s="13">
        <v>44161048</v>
      </c>
      <c r="Q958" s="36">
        <v>0.93</v>
      </c>
      <c r="R958" s="36">
        <v>0.93</v>
      </c>
      <c r="S958" s="36">
        <v>0.91639999999999999</v>
      </c>
      <c r="T958" s="36">
        <v>0.82469999999999999</v>
      </c>
      <c r="U958" s="37">
        <v>0.91639999999999999</v>
      </c>
      <c r="V958" s="36">
        <f t="shared" si="28"/>
        <v>0</v>
      </c>
      <c r="W958" s="13">
        <f t="shared" si="29"/>
        <v>0</v>
      </c>
    </row>
    <row r="959" spans="1:23" x14ac:dyDescent="0.25">
      <c r="A959" s="45">
        <v>245901</v>
      </c>
      <c r="B959" s="13" t="s">
        <v>41</v>
      </c>
      <c r="C959" s="13" t="s">
        <v>1049</v>
      </c>
      <c r="D959" s="13">
        <v>44044.482673611114</v>
      </c>
      <c r="E959" s="13">
        <v>0</v>
      </c>
      <c r="F959" s="13">
        <v>43373669</v>
      </c>
      <c r="G959" s="34">
        <v>36240389</v>
      </c>
      <c r="H959" s="34">
        <v>35074502</v>
      </c>
      <c r="I959" s="35">
        <v>-3.2000000000000001E-2</v>
      </c>
      <c r="J959" s="13">
        <v>0</v>
      </c>
      <c r="K959" s="13">
        <v>0</v>
      </c>
      <c r="L959" s="13">
        <v>0</v>
      </c>
      <c r="M959" s="13">
        <v>-3.2000000000000001E-2</v>
      </c>
      <c r="N959" s="13">
        <v>0</v>
      </c>
      <c r="O959" s="13">
        <v>0</v>
      </c>
      <c r="P959" s="13">
        <v>41978298</v>
      </c>
      <c r="Q959" s="36">
        <v>0.93</v>
      </c>
      <c r="R959" s="36">
        <v>0.93</v>
      </c>
      <c r="S959" s="36">
        <v>0.91639999999999999</v>
      </c>
      <c r="T959" s="36">
        <v>0.82469999999999999</v>
      </c>
      <c r="U959" s="37">
        <v>0.91639999999999999</v>
      </c>
      <c r="V959" s="36">
        <f t="shared" si="28"/>
        <v>0</v>
      </c>
      <c r="W959" s="13">
        <f t="shared" si="29"/>
        <v>0</v>
      </c>
    </row>
    <row r="960" spans="1:23" x14ac:dyDescent="0.25">
      <c r="A960" s="45">
        <v>245903</v>
      </c>
      <c r="B960" s="13" t="s">
        <v>39</v>
      </c>
      <c r="C960" s="13" t="s">
        <v>1049</v>
      </c>
      <c r="D960" s="13">
        <v>44043.407858796294</v>
      </c>
      <c r="E960" s="13">
        <v>0</v>
      </c>
      <c r="F960" s="13">
        <v>338773147</v>
      </c>
      <c r="G960" s="34">
        <v>328731393</v>
      </c>
      <c r="H960" s="34">
        <v>306252928</v>
      </c>
      <c r="I960" s="35">
        <v>-6.8000000000000005E-2</v>
      </c>
      <c r="J960" s="13">
        <v>0</v>
      </c>
      <c r="K960" s="13">
        <v>0</v>
      </c>
      <c r="L960" s="13">
        <v>0</v>
      </c>
      <c r="M960" s="13">
        <v>-6.8000000000000005E-2</v>
      </c>
      <c r="N960" s="13">
        <v>0</v>
      </c>
      <c r="O960" s="13">
        <v>0</v>
      </c>
      <c r="P960" s="13">
        <v>315608033</v>
      </c>
      <c r="Q960" s="36">
        <v>0.93</v>
      </c>
      <c r="R960" s="36">
        <v>0.93</v>
      </c>
      <c r="S960" s="36">
        <v>0.91639999999999999</v>
      </c>
      <c r="T960" s="36">
        <v>0.82469999999999999</v>
      </c>
      <c r="U960" s="37">
        <v>0.91639999999999999</v>
      </c>
      <c r="V960" s="36">
        <f t="shared" si="28"/>
        <v>0</v>
      </c>
      <c r="W960" s="13">
        <f t="shared" si="29"/>
        <v>0</v>
      </c>
    </row>
    <row r="961" spans="1:23" x14ac:dyDescent="0.25">
      <c r="A961" s="45">
        <v>245904</v>
      </c>
      <c r="B961" s="13" t="s">
        <v>38</v>
      </c>
      <c r="C961" s="13" t="s">
        <v>1049</v>
      </c>
      <c r="D961" s="13">
        <v>44043.632303240738</v>
      </c>
      <c r="E961" s="13">
        <v>0</v>
      </c>
      <c r="F961" s="13">
        <v>116019451</v>
      </c>
      <c r="G961" s="34">
        <v>110390172</v>
      </c>
      <c r="H961" s="34">
        <v>113761148</v>
      </c>
      <c r="I961" s="35">
        <v>3.1E-2</v>
      </c>
      <c r="J961" s="13">
        <v>0</v>
      </c>
      <c r="K961" s="13">
        <v>0</v>
      </c>
      <c r="L961" s="13">
        <v>0</v>
      </c>
      <c r="M961" s="13">
        <v>3.1E-2</v>
      </c>
      <c r="N961" s="13">
        <v>0</v>
      </c>
      <c r="O961" s="13">
        <v>0</v>
      </c>
      <c r="P961" s="13">
        <v>119562328</v>
      </c>
      <c r="Q961" s="36">
        <v>0.93</v>
      </c>
      <c r="R961" s="36">
        <v>0.92500000000000004</v>
      </c>
      <c r="S961" s="36">
        <v>0.91639999999999999</v>
      </c>
      <c r="T961" s="36">
        <v>0.82469999999999999</v>
      </c>
      <c r="U961" s="37">
        <v>0.91639999999999999</v>
      </c>
      <c r="V961" s="36">
        <f t="shared" si="28"/>
        <v>0</v>
      </c>
      <c r="W961" s="13">
        <f t="shared" si="29"/>
        <v>0</v>
      </c>
    </row>
    <row r="962" spans="1:23" x14ac:dyDescent="0.25">
      <c r="A962" s="45">
        <v>246902</v>
      </c>
      <c r="B962" s="13" t="s">
        <v>37</v>
      </c>
      <c r="C962" s="13" t="s">
        <v>1049</v>
      </c>
      <c r="D962" s="13">
        <v>44043.707060185188</v>
      </c>
      <c r="E962" s="13">
        <v>0</v>
      </c>
      <c r="F962" s="13">
        <v>441865481</v>
      </c>
      <c r="G962" s="34">
        <v>467131241</v>
      </c>
      <c r="H962" s="34">
        <v>516776340</v>
      </c>
      <c r="I962" s="35">
        <v>0.106</v>
      </c>
      <c r="J962" s="13">
        <v>0</v>
      </c>
      <c r="K962" s="13">
        <v>0</v>
      </c>
      <c r="L962" s="13">
        <v>0</v>
      </c>
      <c r="M962" s="13">
        <v>0.106</v>
      </c>
      <c r="N962" s="13">
        <v>0</v>
      </c>
      <c r="O962" s="13">
        <v>0</v>
      </c>
      <c r="P962" s="13">
        <v>488825422</v>
      </c>
      <c r="Q962" s="36">
        <v>0.93</v>
      </c>
      <c r="R962" s="36">
        <v>0.86160000000000003</v>
      </c>
      <c r="S962" s="36">
        <v>0.91639999999999999</v>
      </c>
      <c r="T962" s="36">
        <v>0.82469999999999999</v>
      </c>
      <c r="U962" s="37">
        <v>0.86160000000000003</v>
      </c>
      <c r="V962" s="36">
        <f t="shared" ref="V962:V996" si="30">MIN(R962,S962)-U962</f>
        <v>0</v>
      </c>
      <c r="W962" s="13">
        <f t="shared" ref="W962:W996" si="31">V962*(P962/100)</f>
        <v>0</v>
      </c>
    </row>
    <row r="963" spans="1:23" x14ac:dyDescent="0.25">
      <c r="A963" s="45">
        <v>246904</v>
      </c>
      <c r="B963" s="13" t="s">
        <v>36</v>
      </c>
      <c r="C963" s="13" t="s">
        <v>1049</v>
      </c>
      <c r="D963" s="13">
        <v>44057.639606481483</v>
      </c>
      <c r="E963" s="13">
        <v>0</v>
      </c>
      <c r="F963" s="13">
        <v>10812185369</v>
      </c>
      <c r="G963" s="34">
        <v>11624569082</v>
      </c>
      <c r="H963" s="34">
        <v>12337995633</v>
      </c>
      <c r="I963" s="35">
        <v>6.0999999999999999E-2</v>
      </c>
      <c r="J963" s="13">
        <v>0</v>
      </c>
      <c r="K963" s="13">
        <v>0</v>
      </c>
      <c r="L963" s="13">
        <v>0</v>
      </c>
      <c r="M963" s="13">
        <v>6.0999999999999999E-2</v>
      </c>
      <c r="N963" s="13">
        <v>0</v>
      </c>
      <c r="O963" s="13">
        <v>0</v>
      </c>
      <c r="P963" s="13">
        <v>11475754062</v>
      </c>
      <c r="Q963" s="36">
        <v>0.93</v>
      </c>
      <c r="R963" s="36">
        <v>0.89810000000000001</v>
      </c>
      <c r="S963" s="36">
        <v>0.91639999999999999</v>
      </c>
      <c r="T963" s="36">
        <v>0.82469999999999999</v>
      </c>
      <c r="U963" s="37">
        <v>0.89810000000000001</v>
      </c>
      <c r="V963" s="36">
        <f t="shared" si="30"/>
        <v>0</v>
      </c>
      <c r="W963" s="13">
        <f t="shared" si="31"/>
        <v>0</v>
      </c>
    </row>
    <row r="964" spans="1:23" x14ac:dyDescent="0.25">
      <c r="A964" s="45">
        <v>246905</v>
      </c>
      <c r="B964" s="13" t="s">
        <v>35</v>
      </c>
      <c r="C964" s="13" t="s">
        <v>1049</v>
      </c>
      <c r="D964" s="13">
        <v>44039.359756944446</v>
      </c>
      <c r="E964" s="13">
        <v>0</v>
      </c>
      <c r="F964" s="13">
        <v>169643768</v>
      </c>
      <c r="G964" s="34">
        <v>179885729</v>
      </c>
      <c r="H964" s="34">
        <v>176983265</v>
      </c>
      <c r="I964" s="35">
        <v>-1.6E-2</v>
      </c>
      <c r="J964" s="13">
        <v>0</v>
      </c>
      <c r="K964" s="13">
        <v>0</v>
      </c>
      <c r="L964" s="13">
        <v>0</v>
      </c>
      <c r="M964" s="13">
        <v>-1.6E-2</v>
      </c>
      <c r="N964" s="13">
        <v>0</v>
      </c>
      <c r="O964" s="13">
        <v>0</v>
      </c>
      <c r="P964" s="13">
        <v>166906558</v>
      </c>
      <c r="Q964" s="36">
        <v>0.93</v>
      </c>
      <c r="R964" s="36">
        <v>0.93</v>
      </c>
      <c r="S964" s="36">
        <v>0.91639999999999999</v>
      </c>
      <c r="T964" s="36">
        <v>0.82469999999999999</v>
      </c>
      <c r="U964" s="37">
        <v>0.91639999999999999</v>
      </c>
      <c r="V964" s="36">
        <f t="shared" si="30"/>
        <v>0</v>
      </c>
      <c r="W964" s="13">
        <f t="shared" si="31"/>
        <v>0</v>
      </c>
    </row>
    <row r="965" spans="1:23" x14ac:dyDescent="0.25">
      <c r="A965" s="45">
        <v>246906</v>
      </c>
      <c r="B965" s="13" t="s">
        <v>34</v>
      </c>
      <c r="C965" s="13" t="s">
        <v>1049</v>
      </c>
      <c r="D965" s="13">
        <v>44043.305833333332</v>
      </c>
      <c r="E965" s="13">
        <v>0</v>
      </c>
      <c r="F965" s="13">
        <v>3662572439</v>
      </c>
      <c r="G965" s="34">
        <v>3657440538</v>
      </c>
      <c r="H965" s="34">
        <v>4015724820</v>
      </c>
      <c r="I965" s="35">
        <v>9.8000000000000004E-2</v>
      </c>
      <c r="J965" s="13">
        <v>0</v>
      </c>
      <c r="K965" s="13">
        <v>0</v>
      </c>
      <c r="L965" s="13">
        <v>0</v>
      </c>
      <c r="M965" s="13">
        <v>9.8000000000000004E-2</v>
      </c>
      <c r="N965" s="13">
        <v>0</v>
      </c>
      <c r="O965" s="13">
        <v>0</v>
      </c>
      <c r="P965" s="13">
        <v>4021359444</v>
      </c>
      <c r="Q965" s="36">
        <v>0.93</v>
      </c>
      <c r="R965" s="36">
        <v>0.86819999999999997</v>
      </c>
      <c r="S965" s="36">
        <v>0.91639999999999999</v>
      </c>
      <c r="T965" s="36">
        <v>0.82469999999999999</v>
      </c>
      <c r="U965" s="37">
        <v>0.86819999999999997</v>
      </c>
      <c r="V965" s="36">
        <f t="shared" si="30"/>
        <v>0</v>
      </c>
      <c r="W965" s="13">
        <f t="shared" si="31"/>
        <v>0</v>
      </c>
    </row>
    <row r="966" spans="1:23" x14ac:dyDescent="0.25">
      <c r="A966" s="45">
        <v>246907</v>
      </c>
      <c r="B966" s="13" t="s">
        <v>33</v>
      </c>
      <c r="C966" s="13" t="s">
        <v>1049</v>
      </c>
      <c r="D966" s="13">
        <v>44043.305833333332</v>
      </c>
      <c r="E966" s="13">
        <v>0</v>
      </c>
      <c r="F966" s="13">
        <v>1474364517</v>
      </c>
      <c r="G966" s="34">
        <v>1627162378</v>
      </c>
      <c r="H966" s="34">
        <v>1769339331</v>
      </c>
      <c r="I966" s="35">
        <v>8.6999999999999994E-2</v>
      </c>
      <c r="J966" s="13">
        <v>0</v>
      </c>
      <c r="K966" s="13">
        <v>0</v>
      </c>
      <c r="L966" s="13">
        <v>0</v>
      </c>
      <c r="M966" s="13">
        <v>8.6999999999999994E-2</v>
      </c>
      <c r="N966" s="13">
        <v>0</v>
      </c>
      <c r="O966" s="13">
        <v>0</v>
      </c>
      <c r="P966" s="13">
        <v>1603190415</v>
      </c>
      <c r="Q966" s="36">
        <v>0.93</v>
      </c>
      <c r="R966" s="36">
        <v>0.87660000000000005</v>
      </c>
      <c r="S966" s="36">
        <v>0.91639999999999999</v>
      </c>
      <c r="T966" s="36">
        <v>0.82469999999999999</v>
      </c>
      <c r="U966" s="37">
        <v>0.87660000000000005</v>
      </c>
      <c r="V966" s="36">
        <f t="shared" si="30"/>
        <v>0</v>
      </c>
      <c r="W966" s="13">
        <f t="shared" si="31"/>
        <v>0</v>
      </c>
    </row>
    <row r="967" spans="1:23" x14ac:dyDescent="0.25">
      <c r="A967" s="45">
        <v>246909</v>
      </c>
      <c r="B967" s="13" t="s">
        <v>31</v>
      </c>
      <c r="C967" s="13" t="s">
        <v>1049</v>
      </c>
      <c r="D967" s="13">
        <v>44043.305833333332</v>
      </c>
      <c r="E967" s="13">
        <v>0</v>
      </c>
      <c r="F967" s="13">
        <v>38141834899</v>
      </c>
      <c r="G967" s="34">
        <v>38982951769</v>
      </c>
      <c r="H967" s="34">
        <v>39734696600</v>
      </c>
      <c r="I967" s="35">
        <v>1.9E-2</v>
      </c>
      <c r="J967" s="13">
        <v>0</v>
      </c>
      <c r="K967" s="13">
        <v>0</v>
      </c>
      <c r="L967" s="13">
        <v>0</v>
      </c>
      <c r="M967" s="13">
        <v>1.9E-2</v>
      </c>
      <c r="N967" s="13">
        <v>0</v>
      </c>
      <c r="O967" s="13">
        <v>0</v>
      </c>
      <c r="P967" s="13">
        <v>38877359684</v>
      </c>
      <c r="Q967" s="36">
        <v>0.93</v>
      </c>
      <c r="R967" s="36">
        <v>0.93</v>
      </c>
      <c r="S967" s="36">
        <v>0.91639999999999999</v>
      </c>
      <c r="T967" s="36">
        <v>0.82469999999999999</v>
      </c>
      <c r="U967" s="37">
        <v>0.91639999999999999</v>
      </c>
      <c r="V967" s="36">
        <f t="shared" si="30"/>
        <v>0</v>
      </c>
      <c r="W967" s="13">
        <f t="shared" si="31"/>
        <v>0</v>
      </c>
    </row>
    <row r="968" spans="1:23" x14ac:dyDescent="0.25">
      <c r="A968" s="45">
        <v>246911</v>
      </c>
      <c r="B968" s="13" t="s">
        <v>30</v>
      </c>
      <c r="C968" s="13" t="s">
        <v>1049</v>
      </c>
      <c r="D968" s="13">
        <v>44041.719305555554</v>
      </c>
      <c r="E968" s="13">
        <v>0</v>
      </c>
      <c r="F968" s="13">
        <v>1220964029</v>
      </c>
      <c r="G968" s="34">
        <v>1287195233</v>
      </c>
      <c r="H968" s="34">
        <v>1374806172</v>
      </c>
      <c r="I968" s="35">
        <v>6.8000000000000005E-2</v>
      </c>
      <c r="J968" s="13">
        <v>0</v>
      </c>
      <c r="K968" s="13">
        <v>0</v>
      </c>
      <c r="L968" s="13">
        <v>0</v>
      </c>
      <c r="M968" s="13">
        <v>6.8000000000000005E-2</v>
      </c>
      <c r="N968" s="13">
        <v>0</v>
      </c>
      <c r="O968" s="13">
        <v>0</v>
      </c>
      <c r="P968" s="13">
        <v>1304067044</v>
      </c>
      <c r="Q968" s="36">
        <v>0.93</v>
      </c>
      <c r="R968" s="36">
        <v>0.89249999999999996</v>
      </c>
      <c r="S968" s="36">
        <v>0.91639999999999999</v>
      </c>
      <c r="T968" s="36">
        <v>0.82469999999999999</v>
      </c>
      <c r="U968" s="37">
        <v>0.89249999999999996</v>
      </c>
      <c r="V968" s="36">
        <f t="shared" si="30"/>
        <v>0</v>
      </c>
      <c r="W968" s="13">
        <f t="shared" si="31"/>
        <v>0</v>
      </c>
    </row>
    <row r="969" spans="1:23" x14ac:dyDescent="0.25">
      <c r="A969" s="45">
        <v>246912</v>
      </c>
      <c r="B969" s="13" t="s">
        <v>29</v>
      </c>
      <c r="C969" s="13" t="s">
        <v>1049</v>
      </c>
      <c r="D969" s="13">
        <v>44043.570775462962</v>
      </c>
      <c r="E969" s="13">
        <v>0</v>
      </c>
      <c r="F969" s="13">
        <v>265547676</v>
      </c>
      <c r="G969" s="34">
        <v>278792579</v>
      </c>
      <c r="H969" s="34">
        <v>285690302</v>
      </c>
      <c r="I969" s="35">
        <v>2.5000000000000001E-2</v>
      </c>
      <c r="J969" s="13">
        <v>0</v>
      </c>
      <c r="K969" s="13">
        <v>0</v>
      </c>
      <c r="L969" s="13">
        <v>0</v>
      </c>
      <c r="M969" s="13">
        <v>2.5000000000000001E-2</v>
      </c>
      <c r="N969" s="13">
        <v>0</v>
      </c>
      <c r="O969" s="13">
        <v>0</v>
      </c>
      <c r="P969" s="13">
        <v>272117701</v>
      </c>
      <c r="Q969" s="36">
        <v>0.93</v>
      </c>
      <c r="R969" s="36">
        <v>0.93</v>
      </c>
      <c r="S969" s="36">
        <v>0.91639999999999999</v>
      </c>
      <c r="T969" s="36">
        <v>0.82469999999999999</v>
      </c>
      <c r="U969" s="37">
        <v>0.91639999999999999</v>
      </c>
      <c r="V969" s="36">
        <f t="shared" si="30"/>
        <v>0</v>
      </c>
      <c r="W969" s="13">
        <f t="shared" si="31"/>
        <v>0</v>
      </c>
    </row>
    <row r="970" spans="1:23" x14ac:dyDescent="0.25">
      <c r="A970" s="45">
        <v>246913</v>
      </c>
      <c r="B970" s="13" t="s">
        <v>28</v>
      </c>
      <c r="C970" s="13" t="s">
        <v>1049</v>
      </c>
      <c r="D970" s="13">
        <v>44043.305833333332</v>
      </c>
      <c r="E970" s="13">
        <v>0</v>
      </c>
      <c r="F970" s="13">
        <v>26944487874</v>
      </c>
      <c r="G970" s="34">
        <v>27313274525</v>
      </c>
      <c r="H970" s="34">
        <v>28501898025</v>
      </c>
      <c r="I970" s="35">
        <v>4.3999999999999997E-2</v>
      </c>
      <c r="J970" s="13">
        <v>0</v>
      </c>
      <c r="K970" s="13">
        <v>0</v>
      </c>
      <c r="L970" s="13">
        <v>0</v>
      </c>
      <c r="M970" s="13">
        <v>4.3999999999999997E-2</v>
      </c>
      <c r="N970" s="13">
        <v>0</v>
      </c>
      <c r="O970" s="13">
        <v>0</v>
      </c>
      <c r="P970" s="13">
        <v>28117062457</v>
      </c>
      <c r="Q970" s="36">
        <v>0.93</v>
      </c>
      <c r="R970" s="36">
        <v>0.91339999999999999</v>
      </c>
      <c r="S970" s="36">
        <v>0.91639999999999999</v>
      </c>
      <c r="T970" s="36">
        <v>0.82469999999999999</v>
      </c>
      <c r="U970" s="37">
        <v>0.91339999999999999</v>
      </c>
      <c r="V970" s="36">
        <f t="shared" si="30"/>
        <v>0</v>
      </c>
      <c r="W970" s="13">
        <f t="shared" si="31"/>
        <v>0</v>
      </c>
    </row>
    <row r="971" spans="1:23" x14ac:dyDescent="0.25">
      <c r="A971" s="45">
        <v>246914</v>
      </c>
      <c r="B971" s="13" t="s">
        <v>27</v>
      </c>
      <c r="C971" s="13" t="s">
        <v>1049</v>
      </c>
      <c r="D971" s="13">
        <v>44040.404618055552</v>
      </c>
      <c r="E971" s="13">
        <v>0</v>
      </c>
      <c r="F971" s="13">
        <v>97443097</v>
      </c>
      <c r="G971" s="34">
        <v>98392098</v>
      </c>
      <c r="H971" s="34">
        <v>107592438</v>
      </c>
      <c r="I971" s="35">
        <v>9.4E-2</v>
      </c>
      <c r="J971" s="13">
        <v>0</v>
      </c>
      <c r="K971" s="13">
        <v>0</v>
      </c>
      <c r="L971" s="13">
        <v>0</v>
      </c>
      <c r="M971" s="13">
        <v>9.4E-2</v>
      </c>
      <c r="N971" s="13">
        <v>0</v>
      </c>
      <c r="O971" s="13">
        <v>0</v>
      </c>
      <c r="P971" s="13">
        <v>106554699</v>
      </c>
      <c r="Q971" s="36">
        <v>0.93</v>
      </c>
      <c r="R971" s="36">
        <v>0.87170000000000003</v>
      </c>
      <c r="S971" s="36">
        <v>0.91639999999999999</v>
      </c>
      <c r="T971" s="36">
        <v>0.82469999999999999</v>
      </c>
      <c r="U971" s="37">
        <v>0.87170000000000003</v>
      </c>
      <c r="V971" s="36">
        <f t="shared" si="30"/>
        <v>0</v>
      </c>
      <c r="W971" s="13">
        <f t="shared" si="31"/>
        <v>0</v>
      </c>
    </row>
    <row r="972" spans="1:23" x14ac:dyDescent="0.25">
      <c r="A972" s="45">
        <v>247901</v>
      </c>
      <c r="B972" s="13" t="s">
        <v>26</v>
      </c>
      <c r="C972" s="13" t="s">
        <v>1049</v>
      </c>
      <c r="D972" s="13">
        <v>44043.305833333332</v>
      </c>
      <c r="E972" s="13">
        <v>0</v>
      </c>
      <c r="F972" s="13">
        <v>1597676064</v>
      </c>
      <c r="G972" s="34">
        <v>1493543088</v>
      </c>
      <c r="H972" s="34">
        <v>1616903683</v>
      </c>
      <c r="I972" s="35">
        <v>8.3000000000000004E-2</v>
      </c>
      <c r="J972" s="13">
        <v>0</v>
      </c>
      <c r="K972" s="13">
        <v>0</v>
      </c>
      <c r="L972" s="13">
        <v>0</v>
      </c>
      <c r="M972" s="13">
        <v>8.3000000000000004E-2</v>
      </c>
      <c r="N972" s="13">
        <v>0</v>
      </c>
      <c r="O972" s="13">
        <v>0</v>
      </c>
      <c r="P972" s="13">
        <v>1729637620</v>
      </c>
      <c r="Q972" s="36">
        <v>0.93</v>
      </c>
      <c r="R972" s="36">
        <v>0.88049999999999995</v>
      </c>
      <c r="S972" s="36">
        <v>0.91639999999999999</v>
      </c>
      <c r="T972" s="36">
        <v>0.82469999999999999</v>
      </c>
      <c r="U972" s="37">
        <v>0.88049999999999995</v>
      </c>
      <c r="V972" s="36">
        <f t="shared" si="30"/>
        <v>0</v>
      </c>
      <c r="W972" s="13">
        <f t="shared" si="31"/>
        <v>0</v>
      </c>
    </row>
    <row r="973" spans="1:23" x14ac:dyDescent="0.25">
      <c r="A973" s="45">
        <v>247903</v>
      </c>
      <c r="B973" s="13" t="s">
        <v>25</v>
      </c>
      <c r="C973" s="13" t="s">
        <v>1049</v>
      </c>
      <c r="D973" s="13">
        <v>44041.719305555554</v>
      </c>
      <c r="E973" s="13">
        <v>0</v>
      </c>
      <c r="F973" s="13">
        <v>1210867831</v>
      </c>
      <c r="G973" s="34">
        <v>1066839079</v>
      </c>
      <c r="H973" s="34">
        <v>1150736803</v>
      </c>
      <c r="I973" s="35">
        <v>7.9000000000000001E-2</v>
      </c>
      <c r="J973" s="13">
        <v>0</v>
      </c>
      <c r="K973" s="13">
        <v>0</v>
      </c>
      <c r="L973" s="13">
        <v>0</v>
      </c>
      <c r="M973" s="13">
        <v>7.9000000000000001E-2</v>
      </c>
      <c r="N973" s="13">
        <v>0</v>
      </c>
      <c r="O973" s="13">
        <v>0</v>
      </c>
      <c r="P973" s="13">
        <v>1306092178</v>
      </c>
      <c r="Q973" s="36">
        <v>0.93</v>
      </c>
      <c r="R973" s="36">
        <v>0.88370000000000004</v>
      </c>
      <c r="S973" s="36">
        <v>0.91639999999999999</v>
      </c>
      <c r="T973" s="36">
        <v>0.82469999999999999</v>
      </c>
      <c r="U973" s="37">
        <v>0.88370000000000004</v>
      </c>
      <c r="V973" s="36">
        <f t="shared" si="30"/>
        <v>0</v>
      </c>
      <c r="W973" s="13">
        <f t="shared" si="31"/>
        <v>0</v>
      </c>
    </row>
    <row r="974" spans="1:23" x14ac:dyDescent="0.25">
      <c r="A974" s="45">
        <v>247904</v>
      </c>
      <c r="B974" s="13" t="s">
        <v>24</v>
      </c>
      <c r="C974" s="13" t="s">
        <v>1049</v>
      </c>
      <c r="D974" s="13">
        <v>44043.305833333332</v>
      </c>
      <c r="E974" s="13">
        <v>0</v>
      </c>
      <c r="F974" s="13">
        <v>333532479</v>
      </c>
      <c r="G974" s="34">
        <v>316532208</v>
      </c>
      <c r="H974" s="34">
        <v>312730520</v>
      </c>
      <c r="I974" s="35">
        <v>-1.2E-2</v>
      </c>
      <c r="J974" s="13">
        <v>0</v>
      </c>
      <c r="K974" s="13">
        <v>0</v>
      </c>
      <c r="L974" s="13">
        <v>0</v>
      </c>
      <c r="M974" s="13">
        <v>-1.2E-2</v>
      </c>
      <c r="N974" s="13">
        <v>0</v>
      </c>
      <c r="O974" s="13">
        <v>0</v>
      </c>
      <c r="P974" s="13">
        <v>329526610</v>
      </c>
      <c r="Q974" s="36">
        <v>0.93</v>
      </c>
      <c r="R974" s="36">
        <v>0.93</v>
      </c>
      <c r="S974" s="36">
        <v>0.91639999999999999</v>
      </c>
      <c r="T974" s="36">
        <v>0.82469999999999999</v>
      </c>
      <c r="U974" s="37">
        <v>0.91639999999999999</v>
      </c>
      <c r="V974" s="36">
        <f t="shared" si="30"/>
        <v>0</v>
      </c>
      <c r="W974" s="13">
        <f t="shared" si="31"/>
        <v>0</v>
      </c>
    </row>
    <row r="975" spans="1:23" x14ac:dyDescent="0.25">
      <c r="A975" s="45">
        <v>247906</v>
      </c>
      <c r="B975" s="13" t="s">
        <v>23</v>
      </c>
      <c r="C975" s="13" t="s">
        <v>1049</v>
      </c>
      <c r="D975" s="13">
        <v>44043.571238425924</v>
      </c>
      <c r="E975" s="13">
        <v>0</v>
      </c>
      <c r="F975" s="13">
        <v>262517591</v>
      </c>
      <c r="G975" s="34">
        <v>240208033</v>
      </c>
      <c r="H975" s="34">
        <v>232429931</v>
      </c>
      <c r="I975" s="35">
        <v>-3.2000000000000001E-2</v>
      </c>
      <c r="J975" s="13">
        <v>0</v>
      </c>
      <c r="K975" s="13">
        <v>0</v>
      </c>
      <c r="L975" s="13">
        <v>0</v>
      </c>
      <c r="M975" s="13">
        <v>-3.2000000000000001E-2</v>
      </c>
      <c r="N975" s="13">
        <v>0</v>
      </c>
      <c r="O975" s="13">
        <v>0</v>
      </c>
      <c r="P975" s="13">
        <v>254017090</v>
      </c>
      <c r="Q975" s="36">
        <v>0.93</v>
      </c>
      <c r="R975" s="36">
        <v>0.93</v>
      </c>
      <c r="S975" s="36">
        <v>0.91639999999999999</v>
      </c>
      <c r="T975" s="36">
        <v>0.82469999999999999</v>
      </c>
      <c r="U975" s="37">
        <v>0.91639999999999999</v>
      </c>
      <c r="V975" s="36">
        <f t="shared" si="30"/>
        <v>0</v>
      </c>
      <c r="W975" s="13">
        <f t="shared" si="31"/>
        <v>0</v>
      </c>
    </row>
    <row r="976" spans="1:23" x14ac:dyDescent="0.25">
      <c r="A976" s="45">
        <v>248901</v>
      </c>
      <c r="B976" s="13" t="s">
        <v>22</v>
      </c>
      <c r="C976" s="13" t="s">
        <v>1049</v>
      </c>
      <c r="D976" s="13">
        <v>44039.707499999997</v>
      </c>
      <c r="E976" s="13">
        <v>19762972</v>
      </c>
      <c r="F976" s="13">
        <v>1232001859</v>
      </c>
      <c r="G976" s="34">
        <v>1215241732</v>
      </c>
      <c r="H976" s="34">
        <v>1038123049</v>
      </c>
      <c r="I976" s="35">
        <v>-0.14599999999999999</v>
      </c>
      <c r="J976" s="13">
        <v>0</v>
      </c>
      <c r="K976" s="13">
        <v>0</v>
      </c>
      <c r="L976" s="13">
        <v>0</v>
      </c>
      <c r="M976" s="13">
        <v>-0.14599999999999999</v>
      </c>
      <c r="N976" s="13">
        <v>20162128</v>
      </c>
      <c r="O976" s="13">
        <v>399156</v>
      </c>
      <c r="P976" s="13">
        <v>1055719990</v>
      </c>
      <c r="Q976" s="36">
        <v>0.93</v>
      </c>
      <c r="R976" s="36">
        <v>0.93</v>
      </c>
      <c r="S976" s="36">
        <v>0.91639999999999999</v>
      </c>
      <c r="T976" s="36">
        <v>0.82469999999999999</v>
      </c>
      <c r="U976" s="37">
        <v>0.91639999999999999</v>
      </c>
      <c r="V976" s="36">
        <f t="shared" si="30"/>
        <v>0</v>
      </c>
      <c r="W976" s="13">
        <f t="shared" si="31"/>
        <v>0</v>
      </c>
    </row>
    <row r="977" spans="1:23" x14ac:dyDescent="0.25">
      <c r="A977" s="45">
        <v>248902</v>
      </c>
      <c r="B977" s="13" t="s">
        <v>21</v>
      </c>
      <c r="C977" s="13" t="s">
        <v>1049</v>
      </c>
      <c r="D977" s="13">
        <v>44036.564849537041</v>
      </c>
      <c r="E977" s="13">
        <v>2182034</v>
      </c>
      <c r="F977" s="13">
        <v>9387054930</v>
      </c>
      <c r="G977" s="34">
        <v>9389196044</v>
      </c>
      <c r="H977" s="34">
        <v>10645877669</v>
      </c>
      <c r="I977" s="35">
        <v>0.13400000000000001</v>
      </c>
      <c r="J977" s="13">
        <v>208763880</v>
      </c>
      <c r="K977" s="13">
        <v>0</v>
      </c>
      <c r="L977" s="13">
        <v>208763880</v>
      </c>
      <c r="M977" s="13">
        <v>0.109</v>
      </c>
      <c r="N977" s="13">
        <v>574453</v>
      </c>
      <c r="O977" s="13">
        <v>-1607581</v>
      </c>
      <c r="P977" s="13">
        <v>10641550349</v>
      </c>
      <c r="Q977" s="36">
        <v>0.93</v>
      </c>
      <c r="R977" s="36">
        <v>0.85950000000000004</v>
      </c>
      <c r="S977" s="36">
        <v>0.91639999999999999</v>
      </c>
      <c r="T977" s="36">
        <v>0.82469999999999999</v>
      </c>
      <c r="U977" s="37">
        <v>0.85950000000000004</v>
      </c>
      <c r="V977" s="36">
        <f t="shared" si="30"/>
        <v>0</v>
      </c>
      <c r="W977" s="13">
        <f t="shared" si="31"/>
        <v>0</v>
      </c>
    </row>
    <row r="978" spans="1:23" x14ac:dyDescent="0.25">
      <c r="A978" s="45">
        <v>249901</v>
      </c>
      <c r="B978" s="13" t="s">
        <v>20</v>
      </c>
      <c r="C978" s="13" t="s">
        <v>1049</v>
      </c>
      <c r="D978" s="13">
        <v>44043.305833333332</v>
      </c>
      <c r="E978" s="13">
        <v>0</v>
      </c>
      <c r="F978" s="13">
        <v>423155360</v>
      </c>
      <c r="G978" s="34">
        <v>435335838</v>
      </c>
      <c r="H978" s="34">
        <v>427517217</v>
      </c>
      <c r="I978" s="35">
        <v>-1.7999999999999999E-2</v>
      </c>
      <c r="J978" s="13">
        <v>0</v>
      </c>
      <c r="K978" s="13">
        <v>0</v>
      </c>
      <c r="L978" s="13">
        <v>0</v>
      </c>
      <c r="M978" s="13">
        <v>-1.7999999999999999E-2</v>
      </c>
      <c r="N978" s="13">
        <v>0</v>
      </c>
      <c r="O978" s="13">
        <v>0</v>
      </c>
      <c r="P978" s="13">
        <v>415555500</v>
      </c>
      <c r="Q978" s="36">
        <v>0.93</v>
      </c>
      <c r="R978" s="36">
        <v>0.93</v>
      </c>
      <c r="S978" s="36">
        <v>0.91639999999999999</v>
      </c>
      <c r="T978" s="36">
        <v>0.82469999999999999</v>
      </c>
      <c r="U978" s="37">
        <v>0.91639999999999999</v>
      </c>
      <c r="V978" s="36">
        <f t="shared" si="30"/>
        <v>0</v>
      </c>
      <c r="W978" s="13">
        <f t="shared" si="31"/>
        <v>0</v>
      </c>
    </row>
    <row r="979" spans="1:23" x14ac:dyDescent="0.25">
      <c r="A979" s="45">
        <v>249902</v>
      </c>
      <c r="B979" s="13" t="s">
        <v>19</v>
      </c>
      <c r="C979" s="13" t="s">
        <v>1049</v>
      </c>
      <c r="D979" s="13">
        <v>44043.305833333332</v>
      </c>
      <c r="E979" s="13">
        <v>0</v>
      </c>
      <c r="F979" s="13">
        <v>754448885</v>
      </c>
      <c r="G979" s="34">
        <v>780591974</v>
      </c>
      <c r="H979" s="34">
        <v>740783920</v>
      </c>
      <c r="I979" s="35">
        <v>-5.0999999999999997E-2</v>
      </c>
      <c r="J979" s="13">
        <v>0</v>
      </c>
      <c r="K979" s="13">
        <v>0</v>
      </c>
      <c r="L979" s="13">
        <v>0</v>
      </c>
      <c r="M979" s="13">
        <v>-5.0999999999999997E-2</v>
      </c>
      <c r="N979" s="13">
        <v>0</v>
      </c>
      <c r="O979" s="13">
        <v>0</v>
      </c>
      <c r="P979" s="13">
        <v>715974057</v>
      </c>
      <c r="Q979" s="36">
        <v>0.93</v>
      </c>
      <c r="R979" s="36">
        <v>0.93</v>
      </c>
      <c r="S979" s="36">
        <v>0.91639999999999999</v>
      </c>
      <c r="T979" s="36">
        <v>0.82469999999999999</v>
      </c>
      <c r="U979" s="37">
        <v>0.91639999999999999</v>
      </c>
      <c r="V979" s="36">
        <f t="shared" si="30"/>
        <v>0</v>
      </c>
      <c r="W979" s="13">
        <f t="shared" si="31"/>
        <v>0</v>
      </c>
    </row>
    <row r="980" spans="1:23" x14ac:dyDescent="0.25">
      <c r="A980" s="45">
        <v>249903</v>
      </c>
      <c r="B980" s="13" t="s">
        <v>18</v>
      </c>
      <c r="C980" s="13" t="s">
        <v>1049</v>
      </c>
      <c r="D980" s="13">
        <v>44039.707499999997</v>
      </c>
      <c r="E980" s="13">
        <v>12495120</v>
      </c>
      <c r="F980" s="13">
        <v>1417283052</v>
      </c>
      <c r="G980" s="34">
        <v>1452728508</v>
      </c>
      <c r="H980" s="34">
        <v>1478296786</v>
      </c>
      <c r="I980" s="35">
        <v>1.7999999999999999E-2</v>
      </c>
      <c r="J980" s="13">
        <v>0</v>
      </c>
      <c r="K980" s="13">
        <v>0</v>
      </c>
      <c r="L980" s="13">
        <v>0</v>
      </c>
      <c r="M980" s="13">
        <v>1.7999999999999999E-2</v>
      </c>
      <c r="N980" s="13">
        <v>12831656</v>
      </c>
      <c r="O980" s="13">
        <v>336536</v>
      </c>
      <c r="P980" s="13">
        <v>1442344103</v>
      </c>
      <c r="Q980" s="36">
        <v>0.93</v>
      </c>
      <c r="R980" s="36">
        <v>0.93</v>
      </c>
      <c r="S980" s="36">
        <v>0.91639999999999999</v>
      </c>
      <c r="T980" s="36">
        <v>0.82469999999999999</v>
      </c>
      <c r="U980" s="37">
        <v>0.91639999999999999</v>
      </c>
      <c r="V980" s="36">
        <f t="shared" si="30"/>
        <v>0</v>
      </c>
      <c r="W980" s="13">
        <f t="shared" si="31"/>
        <v>0</v>
      </c>
    </row>
    <row r="981" spans="1:23" x14ac:dyDescent="0.25">
      <c r="A981" s="45">
        <v>249904</v>
      </c>
      <c r="B981" s="13" t="s">
        <v>17</v>
      </c>
      <c r="C981" s="13" t="s">
        <v>1049</v>
      </c>
      <c r="D981" s="13">
        <v>44040.735763888886</v>
      </c>
      <c r="E981" s="13">
        <v>0</v>
      </c>
      <c r="F981" s="13">
        <v>672785999</v>
      </c>
      <c r="G981" s="34">
        <v>687393775</v>
      </c>
      <c r="H981" s="34">
        <v>705881727</v>
      </c>
      <c r="I981" s="35">
        <v>2.7E-2</v>
      </c>
      <c r="J981" s="13">
        <v>0</v>
      </c>
      <c r="K981" s="13">
        <v>0</v>
      </c>
      <c r="L981" s="13">
        <v>0</v>
      </c>
      <c r="M981" s="13">
        <v>2.7E-2</v>
      </c>
      <c r="N981" s="13">
        <v>0</v>
      </c>
      <c r="O981" s="13">
        <v>0</v>
      </c>
      <c r="P981" s="13">
        <v>690881064</v>
      </c>
      <c r="Q981" s="36">
        <v>0.93</v>
      </c>
      <c r="R981" s="36">
        <v>0.92820000000000003</v>
      </c>
      <c r="S981" s="36">
        <v>0.91639999999999999</v>
      </c>
      <c r="T981" s="36">
        <v>0.82469999999999999</v>
      </c>
      <c r="U981" s="37">
        <v>0.91639999999999999</v>
      </c>
      <c r="V981" s="36">
        <f t="shared" si="30"/>
        <v>0</v>
      </c>
      <c r="W981" s="13">
        <f t="shared" si="31"/>
        <v>0</v>
      </c>
    </row>
    <row r="982" spans="1:23" x14ac:dyDescent="0.25">
      <c r="A982" s="45">
        <v>249905</v>
      </c>
      <c r="B982" s="13" t="s">
        <v>16</v>
      </c>
      <c r="C982" s="13" t="s">
        <v>1049</v>
      </c>
      <c r="D982" s="13">
        <v>44043.305833333332</v>
      </c>
      <c r="E982" s="13">
        <v>0</v>
      </c>
      <c r="F982" s="13">
        <v>2494148814</v>
      </c>
      <c r="G982" s="34">
        <v>2566187225</v>
      </c>
      <c r="H982" s="34">
        <v>2533590458</v>
      </c>
      <c r="I982" s="35">
        <v>-1.2999999999999999E-2</v>
      </c>
      <c r="J982" s="13">
        <v>0</v>
      </c>
      <c r="K982" s="13">
        <v>0</v>
      </c>
      <c r="L982" s="13">
        <v>0</v>
      </c>
      <c r="M982" s="13">
        <v>-1.2999999999999999E-2</v>
      </c>
      <c r="N982" s="13">
        <v>0</v>
      </c>
      <c r="O982" s="13">
        <v>0</v>
      </c>
      <c r="P982" s="13">
        <v>2462467109</v>
      </c>
      <c r="Q982" s="36">
        <v>0.93</v>
      </c>
      <c r="R982" s="36">
        <v>0.93</v>
      </c>
      <c r="S982" s="36">
        <v>0.91639999999999999</v>
      </c>
      <c r="T982" s="36">
        <v>0.82469999999999999</v>
      </c>
      <c r="U982" s="37">
        <v>0.91639999999999999</v>
      </c>
      <c r="V982" s="36">
        <f t="shared" si="30"/>
        <v>0</v>
      </c>
      <c r="W982" s="13">
        <f t="shared" si="31"/>
        <v>0</v>
      </c>
    </row>
    <row r="983" spans="1:23" x14ac:dyDescent="0.25">
      <c r="A983" s="45">
        <v>249906</v>
      </c>
      <c r="B983" s="13" t="s">
        <v>15</v>
      </c>
      <c r="C983" s="13" t="s">
        <v>1049</v>
      </c>
      <c r="D983" s="13">
        <v>44040.735763888886</v>
      </c>
      <c r="E983" s="13">
        <v>0</v>
      </c>
      <c r="F983" s="13">
        <v>517586732</v>
      </c>
      <c r="G983" s="34">
        <v>539571091</v>
      </c>
      <c r="H983" s="34">
        <v>553382892</v>
      </c>
      <c r="I983" s="35">
        <v>2.5999999999999999E-2</v>
      </c>
      <c r="J983" s="13">
        <v>0</v>
      </c>
      <c r="K983" s="13">
        <v>0</v>
      </c>
      <c r="L983" s="13">
        <v>0</v>
      </c>
      <c r="M983" s="13">
        <v>2.5999999999999999E-2</v>
      </c>
      <c r="N983" s="13">
        <v>0</v>
      </c>
      <c r="O983" s="13">
        <v>0</v>
      </c>
      <c r="P983" s="13">
        <v>530835783</v>
      </c>
      <c r="Q983" s="36">
        <v>0.93</v>
      </c>
      <c r="R983" s="36">
        <v>0.9294</v>
      </c>
      <c r="S983" s="36">
        <v>0.91639999999999999</v>
      </c>
      <c r="T983" s="36">
        <v>0.82469999999999999</v>
      </c>
      <c r="U983" s="37">
        <v>0.91639999999999999</v>
      </c>
      <c r="V983" s="36">
        <f t="shared" si="30"/>
        <v>0</v>
      </c>
      <c r="W983" s="13">
        <f t="shared" si="31"/>
        <v>0</v>
      </c>
    </row>
    <row r="984" spans="1:23" x14ac:dyDescent="0.25">
      <c r="A984" s="45">
        <v>249908</v>
      </c>
      <c r="B984" s="13" t="s">
        <v>14</v>
      </c>
      <c r="C984" s="13" t="s">
        <v>1049</v>
      </c>
      <c r="D984" s="13">
        <v>44041.719305555554</v>
      </c>
      <c r="E984" s="13">
        <v>16161158</v>
      </c>
      <c r="F984" s="13">
        <v>323872780</v>
      </c>
      <c r="G984" s="34">
        <v>320310324</v>
      </c>
      <c r="H984" s="34">
        <v>267902529</v>
      </c>
      <c r="I984" s="35">
        <v>-0.16400000000000001</v>
      </c>
      <c r="J984" s="13">
        <v>0</v>
      </c>
      <c r="K984" s="13">
        <v>0</v>
      </c>
      <c r="L984" s="13">
        <v>0</v>
      </c>
      <c r="M984" s="13">
        <v>-0.16400000000000001</v>
      </c>
      <c r="N984" s="13">
        <v>17819052</v>
      </c>
      <c r="O984" s="13">
        <v>1657894</v>
      </c>
      <c r="P984" s="13">
        <v>275184224</v>
      </c>
      <c r="Q984" s="36">
        <v>0.93</v>
      </c>
      <c r="R984" s="36">
        <v>0.93</v>
      </c>
      <c r="S984" s="36">
        <v>0.91639999999999999</v>
      </c>
      <c r="T984" s="36">
        <v>0.82469999999999999</v>
      </c>
      <c r="U984" s="37">
        <v>0.91639999999999999</v>
      </c>
      <c r="V984" s="36">
        <f t="shared" si="30"/>
        <v>0</v>
      </c>
      <c r="W984" s="13">
        <f t="shared" si="31"/>
        <v>0</v>
      </c>
    </row>
    <row r="985" spans="1:23" x14ac:dyDescent="0.25">
      <c r="A985" s="45">
        <v>250902</v>
      </c>
      <c r="B985" s="13" t="s">
        <v>13</v>
      </c>
      <c r="C985" s="13" t="s">
        <v>1049</v>
      </c>
      <c r="D985" s="13">
        <v>44040.735763888886</v>
      </c>
      <c r="E985" s="13">
        <v>0</v>
      </c>
      <c r="F985" s="13">
        <v>713302437</v>
      </c>
      <c r="G985" s="34">
        <v>679651470</v>
      </c>
      <c r="H985" s="34">
        <v>626867933</v>
      </c>
      <c r="I985" s="35">
        <v>-7.8E-2</v>
      </c>
      <c r="J985" s="13">
        <v>0</v>
      </c>
      <c r="K985" s="13">
        <v>0</v>
      </c>
      <c r="L985" s="13">
        <v>0</v>
      </c>
      <c r="M985" s="13">
        <v>-7.8E-2</v>
      </c>
      <c r="N985" s="13">
        <v>0</v>
      </c>
      <c r="O985" s="13">
        <v>0</v>
      </c>
      <c r="P985" s="13">
        <v>657905477</v>
      </c>
      <c r="Q985" s="36">
        <v>0.93</v>
      </c>
      <c r="R985" s="36">
        <v>0.93</v>
      </c>
      <c r="S985" s="36">
        <v>0.91639999999999999</v>
      </c>
      <c r="T985" s="36">
        <v>0.82469999999999999</v>
      </c>
      <c r="U985" s="37">
        <v>0.91639999999999999</v>
      </c>
      <c r="V985" s="36">
        <f t="shared" si="30"/>
        <v>0</v>
      </c>
      <c r="W985" s="13">
        <f t="shared" si="31"/>
        <v>0</v>
      </c>
    </row>
    <row r="986" spans="1:23" x14ac:dyDescent="0.25">
      <c r="A986" s="45">
        <v>250903</v>
      </c>
      <c r="B986" s="13" t="s">
        <v>12</v>
      </c>
      <c r="C986" s="13" t="s">
        <v>1049</v>
      </c>
      <c r="D986" s="13">
        <v>44036.564849537041</v>
      </c>
      <c r="E986" s="13">
        <v>0</v>
      </c>
      <c r="F986" s="13">
        <v>629964372</v>
      </c>
      <c r="G986" s="34">
        <v>660161750</v>
      </c>
      <c r="H986" s="34">
        <v>694974887</v>
      </c>
      <c r="I986" s="35">
        <v>5.2999999999999999E-2</v>
      </c>
      <c r="J986" s="13">
        <v>0</v>
      </c>
      <c r="K986" s="13">
        <v>0</v>
      </c>
      <c r="L986" s="13">
        <v>0</v>
      </c>
      <c r="M986" s="13">
        <v>5.2999999999999999E-2</v>
      </c>
      <c r="N986" s="13">
        <v>0</v>
      </c>
      <c r="O986" s="13">
        <v>0</v>
      </c>
      <c r="P986" s="13">
        <v>663185073</v>
      </c>
      <c r="Q986" s="36">
        <v>0.93</v>
      </c>
      <c r="R986" s="36">
        <v>0.90539999999999998</v>
      </c>
      <c r="S986" s="36">
        <v>0.91639999999999999</v>
      </c>
      <c r="T986" s="36">
        <v>0.82469999999999999</v>
      </c>
      <c r="U986" s="37">
        <v>0.90539999999999998</v>
      </c>
      <c r="V986" s="36">
        <f t="shared" si="30"/>
        <v>0</v>
      </c>
      <c r="W986" s="13">
        <f t="shared" si="31"/>
        <v>0</v>
      </c>
    </row>
    <row r="987" spans="1:23" x14ac:dyDescent="0.25">
      <c r="A987" s="45">
        <v>250904</v>
      </c>
      <c r="B987" s="13" t="s">
        <v>11</v>
      </c>
      <c r="C987" s="13" t="s">
        <v>1049</v>
      </c>
      <c r="D987" s="13">
        <v>44041.719305555554</v>
      </c>
      <c r="E987" s="13">
        <v>0</v>
      </c>
      <c r="F987" s="13">
        <v>511028471</v>
      </c>
      <c r="G987" s="34">
        <v>544755758</v>
      </c>
      <c r="H987" s="34">
        <v>568506824</v>
      </c>
      <c r="I987" s="35">
        <v>4.3999999999999997E-2</v>
      </c>
      <c r="J987" s="13">
        <v>0</v>
      </c>
      <c r="K987" s="13">
        <v>0</v>
      </c>
      <c r="L987" s="13">
        <v>0</v>
      </c>
      <c r="M987" s="13">
        <v>4.3999999999999997E-2</v>
      </c>
      <c r="N987" s="13">
        <v>0</v>
      </c>
      <c r="O987" s="13">
        <v>0</v>
      </c>
      <c r="P987" s="13">
        <v>533309045</v>
      </c>
      <c r="Q987" s="36">
        <v>0.93</v>
      </c>
      <c r="R987" s="36">
        <v>0.91339999999999999</v>
      </c>
      <c r="S987" s="36">
        <v>0.91639999999999999</v>
      </c>
      <c r="T987" s="36">
        <v>0.82469999999999999</v>
      </c>
      <c r="U987" s="37">
        <v>0.91339999999999999</v>
      </c>
      <c r="V987" s="36">
        <f t="shared" si="30"/>
        <v>0</v>
      </c>
      <c r="W987" s="13">
        <f t="shared" si="31"/>
        <v>0</v>
      </c>
    </row>
    <row r="988" spans="1:23" x14ac:dyDescent="0.25">
      <c r="A988" s="45">
        <v>250906</v>
      </c>
      <c r="B988" s="13" t="s">
        <v>9</v>
      </c>
      <c r="C988" s="13" t="s">
        <v>1049</v>
      </c>
      <c r="D988" s="13">
        <v>44041.719305555554</v>
      </c>
      <c r="E988" s="13">
        <v>0</v>
      </c>
      <c r="F988" s="13">
        <v>286074348</v>
      </c>
      <c r="G988" s="34">
        <v>233660780</v>
      </c>
      <c r="H988" s="34">
        <v>263556741</v>
      </c>
      <c r="I988" s="35">
        <v>0.128</v>
      </c>
      <c r="J988" s="13">
        <v>0</v>
      </c>
      <c r="K988" s="13">
        <v>0</v>
      </c>
      <c r="L988" s="13">
        <v>0</v>
      </c>
      <c r="M988" s="13">
        <v>0.128</v>
      </c>
      <c r="N988" s="13">
        <v>0</v>
      </c>
      <c r="O988" s="13">
        <v>0</v>
      </c>
      <c r="P988" s="13">
        <v>322676415</v>
      </c>
      <c r="Q988" s="36">
        <v>0.93</v>
      </c>
      <c r="R988" s="36">
        <v>0.84509999999999996</v>
      </c>
      <c r="S988" s="36">
        <v>0.91639999999999999</v>
      </c>
      <c r="T988" s="36">
        <v>0.82469999999999999</v>
      </c>
      <c r="U988" s="37">
        <v>0.84509999999999996</v>
      </c>
      <c r="V988" s="36">
        <f t="shared" si="30"/>
        <v>0</v>
      </c>
      <c r="W988" s="13">
        <f t="shared" si="31"/>
        <v>0</v>
      </c>
    </row>
    <row r="989" spans="1:23" x14ac:dyDescent="0.25">
      <c r="A989" s="45">
        <v>250907</v>
      </c>
      <c r="B989" s="13" t="s">
        <v>8</v>
      </c>
      <c r="C989" s="13" t="s">
        <v>1049</v>
      </c>
      <c r="D989" s="13">
        <v>44043.706597222219</v>
      </c>
      <c r="E989" s="13">
        <v>0</v>
      </c>
      <c r="F989" s="13">
        <v>504472532</v>
      </c>
      <c r="G989" s="34">
        <v>538018715</v>
      </c>
      <c r="H989" s="34">
        <v>557928915</v>
      </c>
      <c r="I989" s="35">
        <v>3.6999999999999998E-2</v>
      </c>
      <c r="J989" s="13">
        <v>0</v>
      </c>
      <c r="K989" s="13">
        <v>0</v>
      </c>
      <c r="L989" s="13">
        <v>0</v>
      </c>
      <c r="M989" s="13">
        <v>3.6999999999999998E-2</v>
      </c>
      <c r="N989" s="13">
        <v>0</v>
      </c>
      <c r="O989" s="13">
        <v>0</v>
      </c>
      <c r="P989" s="13">
        <v>523141305</v>
      </c>
      <c r="Q989" s="36">
        <v>0.93</v>
      </c>
      <c r="R989" s="36">
        <v>0.91920000000000002</v>
      </c>
      <c r="S989" s="36">
        <v>0.91639999999999999</v>
      </c>
      <c r="T989" s="36">
        <v>0.82469999999999999</v>
      </c>
      <c r="U989" s="37">
        <v>0.91639999999999999</v>
      </c>
      <c r="V989" s="36">
        <f t="shared" si="30"/>
        <v>0</v>
      </c>
      <c r="W989" s="13">
        <f t="shared" si="31"/>
        <v>0</v>
      </c>
    </row>
    <row r="990" spans="1:23" x14ac:dyDescent="0.25">
      <c r="A990" s="45">
        <v>251901</v>
      </c>
      <c r="B990" s="13" t="s">
        <v>7</v>
      </c>
      <c r="C990" s="13" t="s">
        <v>1049</v>
      </c>
      <c r="D990" s="13">
        <v>44039.707499999997</v>
      </c>
      <c r="E990" s="13">
        <v>10673204</v>
      </c>
      <c r="F990" s="13">
        <v>1506980942</v>
      </c>
      <c r="G990" s="34">
        <v>1505193263</v>
      </c>
      <c r="H990" s="34">
        <v>1225972771</v>
      </c>
      <c r="I990" s="35">
        <v>-0.186</v>
      </c>
      <c r="J990" s="13">
        <v>0</v>
      </c>
      <c r="K990" s="13">
        <v>0</v>
      </c>
      <c r="L990" s="13">
        <v>0</v>
      </c>
      <c r="M990" s="13">
        <v>-0.186</v>
      </c>
      <c r="N990" s="13">
        <v>10862879</v>
      </c>
      <c r="O990" s="13">
        <v>189675</v>
      </c>
      <c r="P990" s="13">
        <v>1229598432</v>
      </c>
      <c r="Q990" s="36">
        <v>0.93</v>
      </c>
      <c r="R990" s="36">
        <v>0.93</v>
      </c>
      <c r="S990" s="36">
        <v>0.91639999999999999</v>
      </c>
      <c r="T990" s="36">
        <v>0.82469999999999999</v>
      </c>
      <c r="U990" s="37">
        <v>0.91639999999999999</v>
      </c>
      <c r="V990" s="36">
        <f t="shared" si="30"/>
        <v>0</v>
      </c>
      <c r="W990" s="13">
        <f t="shared" si="31"/>
        <v>0</v>
      </c>
    </row>
    <row r="991" spans="1:23" x14ac:dyDescent="0.25">
      <c r="A991" s="45">
        <v>251902</v>
      </c>
      <c r="B991" s="13" t="s">
        <v>6</v>
      </c>
      <c r="C991" s="13" t="s">
        <v>1049</v>
      </c>
      <c r="D991" s="13">
        <v>44041.719305555554</v>
      </c>
      <c r="E991" s="13">
        <v>8011322</v>
      </c>
      <c r="F991" s="13">
        <v>1237872137</v>
      </c>
      <c r="G991" s="34">
        <v>1245668473</v>
      </c>
      <c r="H991" s="34">
        <v>1246831090</v>
      </c>
      <c r="I991" s="35">
        <v>1E-3</v>
      </c>
      <c r="J991" s="13">
        <v>0</v>
      </c>
      <c r="K991" s="13">
        <v>0</v>
      </c>
      <c r="L991" s="13">
        <v>0</v>
      </c>
      <c r="M991" s="13">
        <v>1E-3</v>
      </c>
      <c r="N991" s="13">
        <v>1158803</v>
      </c>
      <c r="O991" s="13">
        <v>-6852519</v>
      </c>
      <c r="P991" s="13">
        <v>1232167481</v>
      </c>
      <c r="Q991" s="36">
        <v>0.93</v>
      </c>
      <c r="R991" s="36">
        <v>0.93</v>
      </c>
      <c r="S991" s="36">
        <v>0.91639999999999999</v>
      </c>
      <c r="T991" s="36">
        <v>0.82469999999999999</v>
      </c>
      <c r="U991" s="37">
        <v>0.91639999999999999</v>
      </c>
      <c r="V991" s="36">
        <f t="shared" si="30"/>
        <v>0</v>
      </c>
      <c r="W991" s="13">
        <f t="shared" si="31"/>
        <v>0</v>
      </c>
    </row>
    <row r="992" spans="1:23" x14ac:dyDescent="0.25">
      <c r="A992" s="45">
        <v>252901</v>
      </c>
      <c r="B992" s="13" t="s">
        <v>5</v>
      </c>
      <c r="C992" s="13" t="s">
        <v>1049</v>
      </c>
      <c r="D992" s="13">
        <v>44043.635428240741</v>
      </c>
      <c r="E992" s="13">
        <v>0</v>
      </c>
      <c r="F992" s="13">
        <v>725162051</v>
      </c>
      <c r="G992" s="34">
        <v>721500000</v>
      </c>
      <c r="H992" s="34">
        <v>739906247</v>
      </c>
      <c r="I992" s="35">
        <v>2.5999999999999999E-2</v>
      </c>
      <c r="J992" s="13">
        <v>0</v>
      </c>
      <c r="K992" s="13">
        <v>0</v>
      </c>
      <c r="L992" s="13">
        <v>0</v>
      </c>
      <c r="M992" s="13">
        <v>2.5999999999999999E-2</v>
      </c>
      <c r="N992" s="13">
        <v>0</v>
      </c>
      <c r="O992" s="13">
        <v>0</v>
      </c>
      <c r="P992" s="13">
        <v>743661721</v>
      </c>
      <c r="Q992" s="36">
        <v>0.93</v>
      </c>
      <c r="R992" s="36">
        <v>0.92949999999999999</v>
      </c>
      <c r="S992" s="36">
        <v>0.91639999999999999</v>
      </c>
      <c r="T992" s="36">
        <v>0.82469999999999999</v>
      </c>
      <c r="U992" s="37">
        <v>0.91639999999999999</v>
      </c>
      <c r="V992" s="36">
        <f t="shared" si="30"/>
        <v>0</v>
      </c>
      <c r="W992" s="13">
        <f t="shared" si="31"/>
        <v>0</v>
      </c>
    </row>
    <row r="993" spans="1:23" x14ac:dyDescent="0.25">
      <c r="A993" s="45">
        <v>252902</v>
      </c>
      <c r="B993" s="13" t="s">
        <v>4</v>
      </c>
      <c r="C993" s="13" t="s">
        <v>1049</v>
      </c>
      <c r="D993" s="13">
        <v>44043.576539351852</v>
      </c>
      <c r="E993" s="13">
        <v>0</v>
      </c>
      <c r="F993" s="13">
        <v>91451199</v>
      </c>
      <c r="G993" s="34">
        <v>89552490</v>
      </c>
      <c r="H993" s="34">
        <v>83553463</v>
      </c>
      <c r="I993" s="35">
        <v>-6.7000000000000004E-2</v>
      </c>
      <c r="J993" s="13">
        <v>0</v>
      </c>
      <c r="K993" s="13">
        <v>0</v>
      </c>
      <c r="L993" s="13">
        <v>0</v>
      </c>
      <c r="M993" s="13">
        <v>-6.7000000000000004E-2</v>
      </c>
      <c r="N993" s="13">
        <v>0</v>
      </c>
      <c r="O993" s="13">
        <v>0</v>
      </c>
      <c r="P993" s="13">
        <v>85324979</v>
      </c>
      <c r="Q993" s="36">
        <v>0.93</v>
      </c>
      <c r="R993" s="36">
        <v>0.93</v>
      </c>
      <c r="S993" s="36">
        <v>0.91639999999999999</v>
      </c>
      <c r="T993" s="36">
        <v>0.82469999999999999</v>
      </c>
      <c r="U993" s="37">
        <v>0.91639999999999999</v>
      </c>
      <c r="V993" s="36">
        <f t="shared" si="30"/>
        <v>0</v>
      </c>
      <c r="W993" s="13">
        <f t="shared" si="31"/>
        <v>0</v>
      </c>
    </row>
    <row r="994" spans="1:23" x14ac:dyDescent="0.25">
      <c r="A994" s="45">
        <v>252903</v>
      </c>
      <c r="B994" s="13" t="s">
        <v>3</v>
      </c>
      <c r="C994" s="13" t="s">
        <v>1049</v>
      </c>
      <c r="D994" s="13">
        <v>44044.313090277778</v>
      </c>
      <c r="E994" s="13">
        <v>0</v>
      </c>
      <c r="F994" s="13">
        <v>250799399</v>
      </c>
      <c r="G994" s="34">
        <v>274388408</v>
      </c>
      <c r="H994" s="34">
        <v>277938775</v>
      </c>
      <c r="I994" s="35">
        <v>1.2999999999999999E-2</v>
      </c>
      <c r="J994" s="13">
        <v>0</v>
      </c>
      <c r="K994" s="13">
        <v>0</v>
      </c>
      <c r="L994" s="13">
        <v>0</v>
      </c>
      <c r="M994" s="13">
        <v>1.2999999999999999E-2</v>
      </c>
      <c r="N994" s="13">
        <v>0</v>
      </c>
      <c r="O994" s="13">
        <v>0</v>
      </c>
      <c r="P994" s="13">
        <v>254044543</v>
      </c>
      <c r="Q994" s="36">
        <v>0.93</v>
      </c>
      <c r="R994" s="36">
        <v>0.93</v>
      </c>
      <c r="S994" s="36">
        <v>0.91639999999999999</v>
      </c>
      <c r="T994" s="36">
        <v>0.82469999999999999</v>
      </c>
      <c r="U994" s="37">
        <v>0.91639999999999999</v>
      </c>
      <c r="V994" s="36">
        <f t="shared" si="30"/>
        <v>0</v>
      </c>
      <c r="W994" s="13">
        <f t="shared" si="31"/>
        <v>0</v>
      </c>
    </row>
    <row r="995" spans="1:23" x14ac:dyDescent="0.25">
      <c r="A995" s="45">
        <v>253901</v>
      </c>
      <c r="B995" s="13" t="s">
        <v>2</v>
      </c>
      <c r="C995" s="13" t="s">
        <v>1049</v>
      </c>
      <c r="D995" s="13">
        <v>44036.564849537041</v>
      </c>
      <c r="E995" s="13">
        <v>50073742</v>
      </c>
      <c r="F995" s="13">
        <v>1055462483</v>
      </c>
      <c r="G995" s="34">
        <v>1031871539</v>
      </c>
      <c r="H995" s="34">
        <v>877250870</v>
      </c>
      <c r="I995" s="35">
        <v>-0.15</v>
      </c>
      <c r="J995" s="13">
        <v>0</v>
      </c>
      <c r="K995" s="13">
        <v>0</v>
      </c>
      <c r="L995" s="13">
        <v>0</v>
      </c>
      <c r="M995" s="13">
        <v>-0.15</v>
      </c>
      <c r="N995" s="13">
        <v>50300874</v>
      </c>
      <c r="O995" s="13">
        <v>227132</v>
      </c>
      <c r="P995" s="13">
        <v>905037258</v>
      </c>
      <c r="Q995" s="36">
        <v>0.93</v>
      </c>
      <c r="R995" s="36">
        <v>0.93</v>
      </c>
      <c r="S995" s="36">
        <v>0.91639999999999999</v>
      </c>
      <c r="T995" s="36">
        <v>0.82469999999999999</v>
      </c>
      <c r="U995" s="37">
        <v>0.91639999999999999</v>
      </c>
      <c r="V995" s="36">
        <f t="shared" si="30"/>
        <v>0</v>
      </c>
      <c r="W995" s="13">
        <f t="shared" si="31"/>
        <v>0</v>
      </c>
    </row>
    <row r="996" spans="1:23" x14ac:dyDescent="0.25">
      <c r="A996" s="45">
        <v>254901</v>
      </c>
      <c r="B996" s="13" t="s">
        <v>1</v>
      </c>
      <c r="C996" s="13" t="s">
        <v>1049</v>
      </c>
      <c r="D996" s="13">
        <v>44039.707499999997</v>
      </c>
      <c r="E996" s="13">
        <v>0</v>
      </c>
      <c r="F996" s="13">
        <v>949455854</v>
      </c>
      <c r="G996" s="34">
        <v>945784867</v>
      </c>
      <c r="H996" s="34">
        <v>1032822340</v>
      </c>
      <c r="I996" s="35">
        <v>9.1999999999999998E-2</v>
      </c>
      <c r="J996" s="13">
        <v>0</v>
      </c>
      <c r="K996" s="13">
        <v>0</v>
      </c>
      <c r="L996" s="13">
        <v>0</v>
      </c>
      <c r="M996" s="13">
        <v>9.1999999999999998E-2</v>
      </c>
      <c r="N996" s="13">
        <v>0</v>
      </c>
      <c r="O996" s="13">
        <v>0</v>
      </c>
      <c r="P996" s="13">
        <v>1036831156</v>
      </c>
      <c r="Q996" s="36">
        <v>0.93</v>
      </c>
      <c r="R996" s="36">
        <v>0.87290000000000001</v>
      </c>
      <c r="S996" s="36">
        <v>0.91639999999999999</v>
      </c>
      <c r="T996" s="36">
        <v>0.82469999999999999</v>
      </c>
      <c r="U996" s="37">
        <v>0.87290000000000001</v>
      </c>
      <c r="V996" s="36">
        <f t="shared" si="30"/>
        <v>0</v>
      </c>
      <c r="W996" s="13">
        <f t="shared" si="31"/>
        <v>0</v>
      </c>
    </row>
    <row r="997" spans="1:23" ht="15.75" thickBot="1" x14ac:dyDescent="0.3">
      <c r="W997" s="43">
        <f>SUM(W2:W996)</f>
        <v>-42902398.920616992</v>
      </c>
    </row>
    <row r="998" spans="1:23" ht="15.75" thickTop="1"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Instructions</vt:lpstr>
      <vt:lpstr>LPVS</vt:lpstr>
      <vt:lpstr>VATR calc </vt:lpstr>
      <vt:lpstr>MCR data (updated)</vt:lpstr>
      <vt:lpstr>TIF expiration</vt:lpstr>
      <vt:lpstr>313 expiration</vt:lpstr>
      <vt:lpstr>tax_rates</vt:lpstr>
      <vt:lpstr>updated tax rates</vt:lpstr>
      <vt:lpstr>LPVS_MCR2021 </vt:lpstr>
      <vt:lpstr>'MCR data (updated)'!data</vt:lpstr>
      <vt:lpstr>tax_rates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McKenzie, Al</dc:creator>
  <cp:lastModifiedBy>Travis Grubbs</cp:lastModifiedBy>
  <dcterms:created xsi:type="dcterms:W3CDTF">2019-05-28T13:56:47Z</dcterms:created>
  <dcterms:modified xsi:type="dcterms:W3CDTF">2022-08-12T14:32:58Z</dcterms:modified>
</cp:coreProperties>
</file>